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6365" windowHeight="4455" firstSheet="1" activeTab="3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Details'!$A$1:$N$53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Q413" i="2" l="1"/>
  <c r="Q411" i="2"/>
  <c r="Q410" i="2"/>
  <c r="Q409" i="2"/>
  <c r="Q408" i="2"/>
  <c r="Q407" i="2"/>
  <c r="Q406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N27" i="2"/>
  <c r="P27" i="2"/>
  <c r="E415" i="2"/>
  <c r="E79" i="2"/>
  <c r="H8" i="2"/>
  <c r="E25" i="2"/>
  <c r="E44" i="14" l="1"/>
  <c r="O412" i="2" l="1"/>
  <c r="P412" i="2"/>
  <c r="N412" i="2"/>
  <c r="O405" i="2"/>
  <c r="P405" i="2"/>
  <c r="N405" i="2"/>
  <c r="O390" i="2"/>
  <c r="P390" i="2"/>
  <c r="N390" i="2"/>
  <c r="O372" i="2"/>
  <c r="P372" i="2"/>
  <c r="N372" i="2"/>
  <c r="Q372" i="2" s="1"/>
  <c r="O355" i="2"/>
  <c r="P355" i="2"/>
  <c r="N355" i="2"/>
  <c r="O331" i="2"/>
  <c r="P331" i="2"/>
  <c r="N331" i="2"/>
  <c r="O307" i="2"/>
  <c r="P307" i="2"/>
  <c r="N307" i="2"/>
  <c r="O289" i="2"/>
  <c r="P289" i="2"/>
  <c r="N289" i="2"/>
  <c r="Q289" i="2" s="1"/>
  <c r="O255" i="2"/>
  <c r="P255" i="2"/>
  <c r="N255" i="2"/>
  <c r="O224" i="2"/>
  <c r="P224" i="2"/>
  <c r="N224" i="2"/>
  <c r="O205" i="2"/>
  <c r="P205" i="2"/>
  <c r="N205" i="2"/>
  <c r="O184" i="2"/>
  <c r="P184" i="2"/>
  <c r="N184" i="2"/>
  <c r="Q184" i="2" s="1"/>
  <c r="O158" i="2"/>
  <c r="P158" i="2"/>
  <c r="N158" i="2"/>
  <c r="O144" i="2"/>
  <c r="P144" i="2"/>
  <c r="N144" i="2"/>
  <c r="O123" i="2"/>
  <c r="P123" i="2"/>
  <c r="N123" i="2"/>
  <c r="O106" i="2"/>
  <c r="P106" i="2"/>
  <c r="N106" i="2"/>
  <c r="Q106" i="2" s="1"/>
  <c r="O84" i="2"/>
  <c r="P84" i="2"/>
  <c r="N84" i="2"/>
  <c r="O62" i="2"/>
  <c r="P62" i="2"/>
  <c r="N62" i="2"/>
  <c r="O27" i="2"/>
  <c r="Q27" i="2" s="1"/>
  <c r="F388" i="2"/>
  <c r="G388" i="2"/>
  <c r="E388" i="2"/>
  <c r="F364" i="2"/>
  <c r="G364" i="2"/>
  <c r="E364" i="2"/>
  <c r="F336" i="2"/>
  <c r="G336" i="2"/>
  <c r="E336" i="2"/>
  <c r="F308" i="2"/>
  <c r="G308" i="2"/>
  <c r="E308" i="2"/>
  <c r="F296" i="2"/>
  <c r="G296" i="2"/>
  <c r="E296" i="2"/>
  <c r="F278" i="2"/>
  <c r="G278" i="2"/>
  <c r="E278" i="2"/>
  <c r="F261" i="2"/>
  <c r="G261" i="2"/>
  <c r="E261" i="2"/>
  <c r="F242" i="2"/>
  <c r="G242" i="2"/>
  <c r="E242" i="2"/>
  <c r="F228" i="2"/>
  <c r="G228" i="2"/>
  <c r="E228" i="2"/>
  <c r="F202" i="2"/>
  <c r="G202" i="2"/>
  <c r="E202" i="2"/>
  <c r="F183" i="2"/>
  <c r="G183" i="2"/>
  <c r="E183" i="2"/>
  <c r="E155" i="2"/>
  <c r="F155" i="2"/>
  <c r="G155" i="2"/>
  <c r="F131" i="2"/>
  <c r="G131" i="2"/>
  <c r="E131" i="2"/>
  <c r="F122" i="2"/>
  <c r="G122" i="2"/>
  <c r="E122" i="2"/>
  <c r="F415" i="2"/>
  <c r="G415" i="2"/>
  <c r="F101" i="2"/>
  <c r="G101" i="2"/>
  <c r="E101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F79" i="2"/>
  <c r="G79" i="2"/>
  <c r="E47" i="2"/>
  <c r="F47" i="2"/>
  <c r="G47" i="2"/>
  <c r="G25" i="2"/>
  <c r="H25" i="2" s="1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7" i="2"/>
  <c r="H306" i="2"/>
  <c r="H305" i="2"/>
  <c r="H304" i="2"/>
  <c r="H303" i="2"/>
  <c r="H302" i="2"/>
  <c r="H301" i="2"/>
  <c r="H300" i="2"/>
  <c r="H299" i="2"/>
  <c r="H298" i="2"/>
  <c r="H297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82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8" i="14"/>
  <c r="F9" i="14"/>
  <c r="F10" i="14"/>
  <c r="F11" i="14"/>
  <c r="F12" i="14"/>
  <c r="F14" i="14"/>
  <c r="F16" i="14"/>
  <c r="F18" i="14"/>
  <c r="F19" i="14"/>
  <c r="F20" i="14"/>
  <c r="F22" i="14"/>
  <c r="F23" i="14"/>
  <c r="F24" i="14"/>
  <c r="F25" i="14"/>
  <c r="F26" i="14"/>
  <c r="F27" i="14"/>
  <c r="F29" i="14"/>
  <c r="F30" i="14"/>
  <c r="F32" i="14"/>
  <c r="F37" i="14"/>
  <c r="F38" i="14"/>
  <c r="F40" i="14"/>
  <c r="F41" i="14"/>
  <c r="F42" i="14"/>
  <c r="F43" i="14"/>
  <c r="F7" i="14"/>
  <c r="D39" i="14"/>
  <c r="F39" i="14" s="1"/>
  <c r="D36" i="14"/>
  <c r="F36" i="14" s="1"/>
  <c r="D35" i="14"/>
  <c r="F35" i="14" s="1"/>
  <c r="D34" i="14"/>
  <c r="F34" i="14" s="1"/>
  <c r="D33" i="14"/>
  <c r="F33" i="14" s="1"/>
  <c r="D31" i="14"/>
  <c r="F31" i="14" s="1"/>
  <c r="D28" i="14"/>
  <c r="F28" i="14" s="1"/>
  <c r="D21" i="14"/>
  <c r="F21" i="14" s="1"/>
  <c r="D17" i="14"/>
  <c r="F17" i="14" s="1"/>
  <c r="D15" i="14"/>
  <c r="F15" i="14" s="1"/>
  <c r="D13" i="14"/>
  <c r="F13" i="14" s="1"/>
  <c r="C44" i="14"/>
  <c r="H47" i="2" l="1"/>
  <c r="Q84" i="2"/>
  <c r="Q158" i="2"/>
  <c r="Q255" i="2"/>
  <c r="Q355" i="2"/>
  <c r="Q412" i="2"/>
  <c r="Q62" i="2"/>
  <c r="Q144" i="2"/>
  <c r="Q224" i="2"/>
  <c r="Q331" i="2"/>
  <c r="Q405" i="2"/>
  <c r="F44" i="14"/>
  <c r="H183" i="2"/>
  <c r="Q123" i="2"/>
  <c r="Q205" i="2"/>
  <c r="Q307" i="2"/>
  <c r="Q390" i="2"/>
  <c r="H388" i="2"/>
  <c r="H336" i="2"/>
  <c r="H101" i="2"/>
  <c r="H202" i="2"/>
  <c r="H131" i="2"/>
  <c r="H261" i="2"/>
  <c r="H364" i="2"/>
  <c r="H296" i="2"/>
  <c r="H122" i="2"/>
  <c r="H228" i="2"/>
  <c r="H278" i="2"/>
  <c r="H242" i="2"/>
  <c r="H308" i="2"/>
  <c r="H79" i="2"/>
  <c r="H415" i="2"/>
  <c r="H155" i="2"/>
  <c r="D44" i="14"/>
  <c r="E46" i="1" l="1"/>
  <c r="G46" i="1"/>
  <c r="H46" i="1"/>
  <c r="I46" i="1"/>
  <c r="K46" i="1"/>
  <c r="D46" i="1"/>
  <c r="F11" i="1"/>
  <c r="J11" i="1" s="1"/>
  <c r="M11" i="1" s="1"/>
  <c r="F12" i="1"/>
  <c r="J12" i="1" s="1"/>
  <c r="M12" i="1" s="1"/>
  <c r="F13" i="1"/>
  <c r="J13" i="1" s="1"/>
  <c r="M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J19" i="1" s="1"/>
  <c r="M19" i="1" s="1"/>
  <c r="F20" i="1"/>
  <c r="J20" i="1" s="1"/>
  <c r="M20" i="1" s="1"/>
  <c r="F21" i="1"/>
  <c r="J21" i="1" s="1"/>
  <c r="M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J27" i="1" s="1"/>
  <c r="M27" i="1" s="1"/>
  <c r="F28" i="1"/>
  <c r="J28" i="1" s="1"/>
  <c r="M28" i="1" s="1"/>
  <c r="F29" i="1"/>
  <c r="J29" i="1" s="1"/>
  <c r="M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J35" i="1" s="1"/>
  <c r="M35" i="1" s="1"/>
  <c r="F36" i="1"/>
  <c r="J36" i="1" s="1"/>
  <c r="M36" i="1" s="1"/>
  <c r="F37" i="1"/>
  <c r="J37" i="1" s="1"/>
  <c r="M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J43" i="1" s="1"/>
  <c r="M43" i="1" s="1"/>
  <c r="F44" i="1"/>
  <c r="J44" i="1" s="1"/>
  <c r="M44" i="1" s="1"/>
  <c r="F45" i="1"/>
  <c r="J45" i="1" s="1"/>
  <c r="M45" i="1" s="1"/>
  <c r="F10" i="1"/>
  <c r="J10" i="1" s="1"/>
  <c r="M10" i="1" s="1"/>
  <c r="J22" i="1" l="1"/>
  <c r="M22" i="1" s="1"/>
  <c r="J30" i="1"/>
  <c r="M30" i="1" s="1"/>
  <c r="J38" i="1"/>
  <c r="M38" i="1" s="1"/>
  <c r="L10" i="1"/>
  <c r="J14" i="1"/>
  <c r="M14" i="1" s="1"/>
  <c r="J15" i="1"/>
  <c r="M15" i="1" s="1"/>
  <c r="J23" i="1"/>
  <c r="M23" i="1" s="1"/>
  <c r="J31" i="1"/>
  <c r="M31" i="1" s="1"/>
  <c r="J39" i="1"/>
  <c r="M39" i="1" s="1"/>
  <c r="L45" i="1"/>
  <c r="L37" i="1"/>
  <c r="L29" i="1"/>
  <c r="L21" i="1"/>
  <c r="L13" i="1"/>
  <c r="F46" i="1"/>
  <c r="J16" i="1"/>
  <c r="M16" i="1" s="1"/>
  <c r="J24" i="1"/>
  <c r="M24" i="1" s="1"/>
  <c r="J32" i="1"/>
  <c r="M32" i="1" s="1"/>
  <c r="J40" i="1"/>
  <c r="M40" i="1" s="1"/>
  <c r="L44" i="1"/>
  <c r="L36" i="1"/>
  <c r="L28" i="1"/>
  <c r="L20" i="1"/>
  <c r="L12" i="1"/>
  <c r="J17" i="1"/>
  <c r="M17" i="1" s="1"/>
  <c r="J25" i="1"/>
  <c r="M25" i="1" s="1"/>
  <c r="J33" i="1"/>
  <c r="M33" i="1" s="1"/>
  <c r="J41" i="1"/>
  <c r="M41" i="1" s="1"/>
  <c r="L43" i="1"/>
  <c r="L35" i="1"/>
  <c r="L27" i="1"/>
  <c r="L19" i="1"/>
  <c r="L11" i="1"/>
  <c r="J18" i="1"/>
  <c r="M18" i="1" s="1"/>
  <c r="J26" i="1"/>
  <c r="M26" i="1" s="1"/>
  <c r="J34" i="1"/>
  <c r="M34" i="1" s="1"/>
  <c r="J42" i="1"/>
  <c r="M42" i="1" s="1"/>
  <c r="E7" i="12"/>
  <c r="C28" i="12"/>
  <c r="D28" i="12"/>
  <c r="E27" i="12"/>
  <c r="G27" i="12" s="1"/>
  <c r="E23" i="12"/>
  <c r="G23" i="12" s="1"/>
  <c r="F28" i="12"/>
  <c r="L46" i="1" l="1"/>
  <c r="M46" i="1"/>
  <c r="J46" i="1"/>
  <c r="E28" i="12"/>
  <c r="G28" i="12" s="1"/>
  <c r="E8" i="12"/>
  <c r="E9" i="12"/>
  <c r="E10" i="12"/>
  <c r="E11" i="12"/>
  <c r="E12" i="12"/>
  <c r="E13" i="12"/>
  <c r="E14" i="12"/>
  <c r="D15" i="12"/>
  <c r="E24" i="12"/>
  <c r="G24" i="12" s="1"/>
  <c r="E25" i="12"/>
  <c r="G25" i="12" s="1"/>
  <c r="E26" i="12"/>
  <c r="G26" i="12" s="1"/>
  <c r="C15" i="12"/>
  <c r="E15" i="12" l="1"/>
  <c r="F5" i="8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<sst xmlns="http://schemas.openxmlformats.org/spreadsheetml/2006/main" count="1058" uniqueCount="920">
  <si>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</si>
  <si>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</si>
  <si>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</si>
  <si>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</si>
  <si>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</si>
  <si>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</si>
  <si>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</si>
  <si>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</si>
  <si>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</si>
  <si>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</si>
  <si>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</si>
  <si>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</si>
  <si>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</si>
  <si>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</si>
  <si>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</si>
  <si>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</si>
  <si>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</si>
  <si>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</si>
  <si>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</si>
  <si>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</si>
  <si>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</si>
  <si>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</si>
  <si>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</si>
  <si>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13% Share of Derivation (Net)</t>
  </si>
  <si>
    <t>Payment for Fertilizer, State Water Supply Project, State Agricultural Project and National Fadama Project</t>
  </si>
  <si>
    <t>GROSS STATUTORY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</si>
  <si>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</si>
  <si>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</si>
  <si>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</si>
  <si>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</si>
  <si>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</si>
  <si>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</si>
  <si>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</si>
  <si>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</si>
  <si>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</si>
  <si>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</si>
  <si>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</si>
  <si>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</si>
  <si>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</si>
  <si>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</si>
  <si>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</si>
  <si>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</si>
  <si>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</si>
  <si>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</si>
  <si>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</si>
  <si>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</si>
  <si>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</si>
  <si>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</si>
  <si>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</si>
  <si>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</si>
  <si>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</si>
  <si>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</si>
  <si>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</si>
  <si>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</si>
  <si>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</si>
  <si>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</si>
  <si>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</si>
  <si>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</si>
  <si>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</si>
  <si>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</si>
  <si>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</si>
  <si>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</si>
  <si>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</si>
  <si>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</si>
  <si>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</si>
  <si>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</si>
  <si>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</si>
  <si>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</si>
  <si>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</si>
  <si>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</si>
  <si>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</si>
  <si>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</si>
  <si>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</si>
  <si>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</si>
  <si>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</si>
  <si>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</si>
  <si>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</si>
  <si>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</si>
  <si>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</si>
  <si>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</si>
  <si>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</si>
  <si>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</si>
  <si>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</si>
  <si>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</si>
  <si>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</si>
  <si>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</si>
  <si>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</si>
  <si>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</si>
  <si>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</si>
  <si>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</si>
  <si>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</si>
  <si>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</si>
  <si>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</si>
  <si>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</si>
  <si>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</si>
  <si>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</si>
  <si>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</si>
  <si>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</si>
  <si>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</si>
  <si>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</si>
  <si>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</si>
  <si>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</si>
  <si>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</si>
  <si>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</si>
  <si>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</si>
  <si>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</si>
  <si>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</si>
  <si>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</si>
  <si>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</si>
  <si>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</si>
  <si>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</si>
  <si>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</si>
  <si>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</si>
  <si>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</si>
  <si>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</si>
  <si>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</si>
  <si>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</si>
  <si>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</si>
  <si>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</si>
  <si>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</si>
  <si>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</si>
  <si>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</si>
  <si>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</si>
  <si>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</si>
  <si>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</si>
  <si>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</si>
  <si>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</si>
  <si>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</si>
  <si>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</si>
  <si>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</si>
  <si>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</si>
  <si>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</si>
  <si>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</si>
  <si>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</si>
  <si>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</si>
  <si>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</si>
  <si>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</si>
  <si>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</si>
  <si>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</si>
  <si>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</si>
  <si>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</si>
  <si>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</si>
  <si>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</si>
  <si>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</si>
  <si>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</si>
  <si>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</si>
  <si>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</si>
  <si>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</si>
  <si>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</si>
  <si>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</si>
  <si>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</si>
  <si>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</si>
  <si>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</si>
  <si>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</si>
  <si>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</si>
  <si>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</si>
  <si>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</si>
  <si>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</si>
  <si>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</si>
  <si>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</si>
  <si>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</si>
  <si>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</si>
  <si>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</si>
  <si>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</si>
  <si>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</si>
  <si>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</si>
  <si>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</si>
  <si>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</si>
  <si>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</si>
  <si>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</si>
  <si>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</si>
  <si>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</si>
  <si>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</si>
  <si>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</si>
  <si>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</si>
  <si>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</si>
  <si>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</si>
  <si>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</si>
  <si>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</si>
  <si>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</si>
  <si>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</si>
  <si>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</si>
  <si>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</si>
  <si>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</si>
  <si>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</si>
  <si>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</si>
  <si>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</si>
  <si>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</si>
  <si>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</si>
  <si>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</si>
  <si>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</si>
  <si>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</si>
  <si>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</si>
  <si>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</si>
  <si>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</si>
  <si>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</si>
  <si>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</si>
  <si>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</si>
  <si>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</si>
  <si>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</si>
  <si>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</si>
  <si>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</si>
  <si>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</si>
  <si>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</si>
  <si>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</si>
  <si>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</si>
  <si>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</si>
  <si>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</si>
  <si>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</si>
  <si>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</si>
  <si>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</si>
  <si>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</si>
  <si>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</si>
  <si>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</si>
  <si>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</si>
  <si>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</si>
  <si>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</si>
  <si>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</si>
  <si>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</si>
  <si>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</si>
  <si>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</si>
  <si>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</si>
  <si>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</si>
  <si>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</si>
  <si>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</si>
  <si>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</si>
  <si>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</si>
  <si>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</si>
  <si>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</si>
  <si>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</si>
  <si>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</si>
  <si>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</si>
  <si>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</si>
  <si>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</si>
  <si>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</si>
  <si>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</si>
  <si>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</si>
  <si>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</si>
  <si>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</si>
  <si>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</si>
  <si>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</si>
  <si>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</si>
  <si>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</si>
  <si>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</si>
  <si>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</si>
  <si>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</si>
  <si>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</si>
  <si>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</si>
  <si>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</si>
  <si>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</si>
  <si>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</si>
  <si>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</si>
  <si>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</si>
  <si>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</si>
  <si>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</si>
  <si>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</si>
  <si>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</si>
  <si>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</si>
  <si>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</si>
  <si>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</si>
  <si>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</si>
  <si>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</si>
  <si>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</si>
  <si>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</si>
  <si>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</si>
  <si>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</si>
  <si>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</si>
  <si>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</si>
  <si>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</si>
  <si>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</si>
  <si>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</si>
  <si>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</si>
  <si>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</si>
  <si>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</si>
  <si>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</si>
  <si>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</si>
  <si>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</si>
  <si>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</si>
  <si>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</si>
  <si>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</si>
  <si>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</si>
  <si>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</si>
  <si>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</si>
  <si>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</si>
  <si>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</si>
  <si>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</si>
  <si>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</si>
  <si>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</si>
  <si>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</si>
  <si>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</si>
  <si>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</si>
  <si>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</si>
  <si>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</si>
  <si>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</si>
  <si>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</si>
  <si>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</si>
  <si>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</si>
  <si>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</si>
  <si>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</si>
  <si>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</si>
  <si>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</si>
  <si>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</si>
  <si>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</si>
  <si>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</si>
  <si>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</si>
  <si>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</si>
  <si>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</si>
  <si>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</si>
  <si>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</si>
  <si>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</si>
  <si>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</si>
  <si>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</si>
  <si>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</si>
  <si>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</si>
  <si>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</si>
  <si>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</si>
  <si>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</si>
  <si>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</si>
  <si>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</si>
  <si>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</si>
  <si>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</si>
  <si>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</si>
  <si>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</si>
  <si>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</si>
  <si>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</si>
  <si>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</si>
  <si>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</si>
  <si>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</si>
  <si>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</si>
  <si>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</si>
  <si>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</si>
  <si>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</si>
  <si>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</si>
  <si>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</si>
  <si>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</si>
  <si>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</si>
  <si>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</si>
  <si>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</si>
  <si>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</si>
  <si>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</si>
  <si>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</si>
  <si>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</si>
  <si>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</si>
  <si>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</si>
  <si>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</si>
  <si>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</si>
  <si>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</si>
  <si>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</si>
  <si>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</si>
  <si>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</si>
  <si>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</si>
  <si>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</si>
  <si>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</si>
  <si>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</si>
  <si>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</si>
  <si>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</si>
  <si>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</si>
  <si>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</si>
  <si>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</si>
  <si>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</si>
  <si>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</si>
  <si>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</si>
  <si>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</si>
  <si>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</si>
  <si>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</si>
  <si>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</si>
  <si>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</si>
  <si>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</si>
  <si>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</si>
  <si>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</si>
  <si>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</si>
  <si>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</si>
  <si>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</si>
  <si>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</si>
  <si>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</si>
  <si>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</si>
  <si>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</si>
  <si>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</si>
  <si>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</si>
  <si>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</si>
  <si>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</si>
  <si>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</si>
  <si>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</si>
  <si>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</si>
  <si>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</si>
  <si>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</si>
  <si>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</si>
  <si>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</si>
  <si>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</si>
  <si>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</si>
  <si>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</si>
  <si>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</si>
  <si>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</si>
  <si>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</si>
  <si>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</si>
  <si>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</si>
  <si>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</si>
  <si>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</si>
  <si>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</si>
  <si>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</si>
  <si>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</si>
  <si>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</si>
  <si>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</si>
  <si>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</si>
  <si>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</si>
  <si>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</si>
  <si>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</si>
  <si>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</si>
  <si>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</si>
  <si>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</si>
  <si>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</si>
  <si>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</si>
  <si>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</si>
  <si>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</si>
  <si>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</si>
  <si>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</si>
  <si>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</si>
  <si>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</si>
  <si>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</si>
  <si>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</si>
  <si>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</si>
  <si>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</si>
  <si>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</si>
  <si>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</si>
  <si>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</si>
  <si>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</si>
  <si>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</si>
  <si>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</si>
  <si>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</si>
  <si>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</si>
  <si>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</si>
  <si>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</si>
  <si>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</si>
  <si>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</si>
  <si>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</si>
  <si>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</si>
  <si>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</si>
  <si>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</si>
  <si>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</si>
  <si>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</si>
  <si>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</si>
  <si>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</si>
  <si>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</si>
  <si>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</si>
  <si>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</si>
  <si>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</si>
  <si>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</si>
  <si>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</si>
  <si>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</si>
  <si>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</si>
  <si>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</si>
  <si>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</si>
  <si>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</si>
  <si>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</si>
  <si>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</si>
  <si>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</si>
  <si>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</si>
  <si>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</si>
  <si>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</si>
  <si>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</si>
  <si>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</si>
  <si>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</si>
  <si>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</si>
  <si>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</si>
  <si>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</si>
  <si>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</si>
  <si>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</si>
  <si>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</si>
  <si>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</si>
  <si>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</si>
  <si>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</si>
  <si>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</si>
  <si>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</si>
  <si>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</si>
  <si>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</si>
  <si>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</si>
  <si>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</si>
  <si>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</si>
  <si>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</si>
  <si>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</si>
  <si>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</si>
  <si>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</si>
  <si>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</si>
  <si>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</si>
  <si>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</si>
  <si>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</si>
  <si>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</si>
  <si>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</si>
  <si>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</si>
  <si>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</si>
  <si>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</si>
  <si>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</si>
  <si>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</si>
  <si>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</si>
  <si>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</si>
  <si>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</si>
  <si>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</si>
  <si>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</si>
  <si>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</si>
  <si>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</si>
  <si>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</si>
  <si>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</si>
  <si>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</si>
  <si>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</si>
  <si>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</si>
  <si>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</si>
  <si>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</si>
  <si>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</si>
  <si>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</si>
  <si>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</si>
  <si>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</si>
  <si>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</si>
  <si>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</si>
  <si>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</si>
  <si>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</si>
  <si>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</si>
  <si>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</si>
  <si>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</si>
  <si>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</si>
  <si>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</si>
  <si>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</si>
  <si>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</si>
  <si>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</si>
  <si>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</si>
  <si>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</si>
  <si>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</si>
  <si>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</si>
  <si>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</si>
  <si>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</si>
  <si>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</si>
  <si>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</si>
  <si>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</si>
  <si>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</si>
  <si>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</si>
  <si>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</si>
  <si>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</si>
  <si>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</si>
  <si>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</si>
  <si>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</si>
  <si>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</si>
  <si>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</si>
  <si>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</si>
  <si>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</si>
  <si>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</si>
  <si>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</si>
  <si>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</si>
  <si>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</si>
  <si>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</si>
  <si>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</si>
  <si>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</si>
  <si>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</si>
  <si>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</si>
  <si>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</si>
  <si>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</si>
  <si>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</si>
  <si>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</si>
  <si>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</si>
  <si>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</si>
  <si>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</si>
  <si>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</si>
  <si>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</si>
  <si>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</si>
  <si>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</si>
  <si>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</si>
  <si>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</si>
  <si>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</si>
  <si>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</si>
  <si>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</si>
  <si>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</si>
  <si>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</si>
  <si>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</si>
  <si>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</si>
  <si>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</si>
  <si>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</si>
  <si>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</si>
  <si>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</si>
  <si>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</si>
  <si>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</si>
  <si>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</si>
  <si>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</si>
  <si>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</si>
  <si>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</si>
  <si>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</si>
  <si>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</si>
  <si>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</si>
  <si>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</si>
  <si>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</si>
  <si>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</si>
  <si>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</si>
  <si>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</si>
  <si>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</si>
  <si>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</si>
  <si>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</si>
  <si>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</si>
  <si>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</si>
  <si>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</si>
  <si>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</si>
  <si>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</si>
  <si>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</si>
  <si>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</si>
  <si>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</si>
  <si>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</si>
  <si>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</si>
  <si>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</si>
  <si>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</si>
  <si>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</si>
  <si>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</si>
  <si>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</si>
  <si>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</si>
  <si>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</si>
  <si>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</si>
  <si>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</si>
  <si>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</si>
  <si>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</si>
  <si>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</si>
  <si>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</si>
  <si>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</si>
  <si>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</si>
  <si>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</si>
  <si>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</si>
  <si>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</si>
  <si>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</si>
  <si>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</si>
  <si>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</si>
  <si>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</si>
  <si>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</si>
  <si>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</si>
  <si>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</si>
  <si>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</si>
  <si>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</si>
  <si>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</si>
  <si>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</si>
  <si>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</si>
  <si>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</si>
  <si>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</si>
  <si>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</si>
  <si>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</si>
  <si>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</si>
  <si>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</si>
  <si>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</si>
  <si>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</si>
  <si>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</si>
  <si>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</si>
  <si>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</si>
  <si>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</si>
  <si>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</si>
  <si>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</si>
  <si>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</si>
  <si>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</si>
  <si>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</si>
  <si>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</si>
  <si>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</si>
  <si>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</si>
  <si>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</si>
  <si>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</si>
  <si>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</si>
  <si>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</si>
  <si>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</si>
  <si>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</si>
  <si>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</si>
  <si>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</si>
  <si>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</si>
  <si>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</si>
  <si>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</si>
  <si>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</si>
  <si>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</si>
  <si>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</si>
  <si>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</si>
  <si>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</si>
  <si>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</si>
  <si>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</si>
  <si>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</si>
  <si>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</si>
  <si>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</si>
  <si>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</si>
  <si>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</si>
  <si>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</si>
  <si>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</si>
  <si>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</si>
  <si>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</si>
  <si>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</si>
  <si>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</si>
  <si>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</si>
  <si>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</si>
  <si>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</si>
  <si>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</si>
  <si>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</si>
  <si>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</si>
  <si>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</si>
  <si>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</si>
  <si>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</si>
  <si>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</si>
  <si>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</si>
  <si>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</si>
  <si>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</si>
  <si>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</si>
  <si>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</si>
  <si>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</si>
  <si>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</si>
  <si>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</si>
  <si>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</si>
  <si>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</si>
  <si>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</si>
  <si>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</si>
  <si>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</si>
  <si>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</si>
  <si>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</si>
  <si>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</si>
  <si>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</si>
  <si>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</si>
  <si>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</si>
  <si>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</si>
  <si>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</si>
  <si>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</si>
  <si>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</si>
  <si>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</si>
  <si>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</si>
  <si>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</si>
  <si>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</si>
  <si>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</si>
  <si>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</si>
  <si>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</si>
  <si>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</si>
  <si>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</si>
  <si>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</si>
  <si>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</si>
  <si>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</si>
  <si>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</si>
  <si>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</si>
  <si>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</si>
  <si>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</si>
  <si>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</si>
  <si>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</si>
  <si>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</si>
  <si>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</si>
  <si>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</si>
  <si>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</si>
  <si>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</si>
  <si>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</si>
  <si>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</si>
  <si>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</si>
  <si>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</si>
  <si>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</si>
  <si>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</si>
  <si>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</si>
  <si>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</si>
  <si>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</si>
  <si>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</si>
  <si>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</si>
  <si>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</si>
  <si>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</si>
  <si>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</si>
  <si>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</si>
  <si>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</si>
  <si>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</si>
  <si>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</si>
  <si>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</si>
  <si>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</si>
  <si>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</si>
  <si>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</si>
  <si>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</si>
  <si>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</si>
  <si>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</si>
  <si>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</si>
  <si>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</si>
  <si>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</si>
  <si>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</si>
  <si>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</si>
  <si>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</si>
  <si>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</si>
  <si>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</si>
  <si>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</si>
  <si>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</si>
  <si>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</si>
  <si>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</si>
  <si>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</si>
  <si>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</si>
  <si>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</si>
  <si>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</si>
  <si>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</si>
  <si>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</si>
  <si>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</si>
  <si>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</si>
  <si>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</si>
  <si>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</si>
  <si>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</si>
  <si>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</si>
  <si>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</si>
  <si>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</si>
  <si>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</si>
  <si>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</si>
  <si>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</si>
  <si>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</si>
  <si>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</si>
  <si>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</si>
  <si>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</si>
  <si>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</si>
  <si>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</si>
  <si>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</si>
  <si>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</si>
  <si>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</si>
  <si>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</si>
  <si>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</si>
  <si>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</si>
  <si>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</si>
  <si>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</si>
  <si>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</si>
  <si>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</si>
  <si>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</si>
  <si>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</si>
  <si>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</si>
  <si>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</si>
  <si>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</si>
  <si>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</si>
  <si>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</si>
  <si>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</si>
  <si>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</si>
  <si>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</si>
  <si>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</si>
  <si>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</si>
  <si>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</si>
  <si>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</si>
  <si>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</si>
  <si>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</si>
  <si>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</si>
  <si>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</si>
  <si>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</si>
  <si>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</si>
  <si>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</si>
  <si>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</si>
  <si>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</si>
  <si>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</si>
  <si>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</si>
  <si>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</si>
  <si>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</si>
  <si>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</si>
  <si>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</si>
  <si>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</si>
  <si>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</si>
  <si>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</si>
  <si>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</si>
  <si>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</si>
  <si>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</si>
  <si>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</si>
  <si>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</si>
  <si>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</si>
  <si>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</si>
  <si>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</si>
  <si>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</si>
  <si>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</si>
  <si>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</si>
  <si>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</si>
  <si>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</si>
  <si>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</si>
  <si>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</si>
  <si>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</si>
  <si>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</si>
  <si>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</si>
  <si>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</si>
  <si>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</si>
  <si>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</si>
  <si>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</si>
  <si>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</si>
  <si>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</si>
  <si>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</si>
  <si>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</si>
  <si>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</si>
  <si>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</si>
  <si>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</si>
  <si>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</si>
  <si>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</si>
  <si>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</si>
  <si>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</si>
  <si>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</si>
  <si>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</si>
  <si>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</si>
  <si>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</si>
  <si>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</si>
  <si>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</si>
  <si>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</si>
  <si>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</si>
  <si>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</si>
  <si>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</si>
  <si>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</si>
  <si>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</si>
  <si>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</si>
  <si>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</si>
  <si>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</si>
  <si>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</si>
  <si>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</si>
  <si>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</si>
  <si>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</si>
  <si>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</si>
  <si>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</si>
  <si>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</si>
  <si>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</si>
  <si>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</si>
  <si>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</si>
  <si>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</si>
  <si>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Cost of Collections - FIRS</t>
  </si>
  <si>
    <t>Cost of Collection - DPR</t>
  </si>
  <si>
    <t>₦</t>
  </si>
  <si>
    <t>STATES</t>
  </si>
  <si>
    <t>Summary of Gross Revenue Allocation by Federation Account Allocation Committee for the Month of January, 2018 Shared in February, 2018</t>
  </si>
  <si>
    <t>Refund FIRS</t>
  </si>
  <si>
    <t>Distribution of Revenue Allocation to FGN by Federation Account Allocation Committee for the Month of January, 2018 Shared in February, 2018</t>
  </si>
  <si>
    <t>6 (4+5)</t>
  </si>
  <si>
    <t>4= (2-3)</t>
  </si>
  <si>
    <t>Distribution of Revenue Allocation to State Governments by Federation Account Allocation Committee for the month of January,2018 Shared in February, 2018</t>
  </si>
  <si>
    <t>13=10+11+12</t>
  </si>
  <si>
    <t>12=6+11</t>
  </si>
  <si>
    <t>S/N</t>
  </si>
  <si>
    <t>DEDUCTIONS</t>
  </si>
  <si>
    <t xml:space="preserve"> VAT ALLOCATION</t>
  </si>
  <si>
    <t>NET ALLOCATION</t>
  </si>
  <si>
    <t>Total LGCs</t>
  </si>
  <si>
    <t>6=(3+4+5 )</t>
  </si>
  <si>
    <t>Summary of Distribution of Revenue Allocation to Local Government Councils by Federation Account Allocation Committee for the month of January, 2018 Shared in February, 2018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</si>
  <si>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</si>
  <si>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Distribution of Revenue Allocation to Local Government Councils by Federation Account Allocation Committee for the Month of January, 2018 Shared in February,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</si>
</sst>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0"/>
      <name val="Aerial"/>
    </font>
    <font>
      <b/>
      <sz val="12"/>
      <name val="Ae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15" fillId="0" borderId="0" xfId="0" applyFont="1" applyBorder="1" applyAlignment="1"/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4" fillId="0" borderId="0" xfId="1" applyFont="1" applyAlignment="1">
      <alignment horizontal="center"/>
    </xf>
    <xf numFmtId="0" fontId="16" fillId="0" borderId="0" xfId="0" applyFont="1" applyFill="1" applyBorder="1"/>
    <xf numFmtId="0" fontId="18" fillId="0" borderId="0" xfId="0" applyFont="1"/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/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43" fontId="19" fillId="0" borderId="0" xfId="1" applyFont="1" applyBorder="1" applyAlignment="1"/>
    <xf numFmtId="0" fontId="8" fillId="0" borderId="1" xfId="0" applyFont="1" applyBorder="1" applyAlignment="1">
      <alignment wrapText="1"/>
    </xf>
    <xf numFmtId="0" fontId="20" fillId="0" borderId="5" xfId="0" quotePrefix="1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165" fontId="12" fillId="0" borderId="11" xfId="2" applyNumberFormat="1" applyFont="1" applyFill="1" applyBorder="1" applyAlignment="1">
      <alignment horizontal="right" wrapText="1"/>
    </xf>
    <xf numFmtId="43" fontId="21" fillId="0" borderId="1" xfId="1" applyFont="1" applyFill="1" applyBorder="1" applyAlignment="1">
      <alignment horizontal="right" wrapText="1"/>
    </xf>
    <xf numFmtId="43" fontId="22" fillId="0" borderId="1" xfId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3" fillId="0" borderId="6" xfId="1" applyFont="1" applyBorder="1"/>
    <xf numFmtId="0" fontId="23" fillId="0" borderId="0" xfId="0" applyFont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3" fillId="0" borderId="1" xfId="0" applyFont="1" applyBorder="1"/>
    <xf numFmtId="0" fontId="25" fillId="0" borderId="1" xfId="0" quotePrefix="1" applyFont="1" applyBorder="1" applyAlignment="1">
      <alignment horizontal="center"/>
    </xf>
    <xf numFmtId="0" fontId="23" fillId="0" borderId="1" xfId="0" applyFont="1" applyBorder="1" applyAlignment="1"/>
    <xf numFmtId="43" fontId="23" fillId="0" borderId="1" xfId="1" applyFont="1" applyBorder="1"/>
    <xf numFmtId="0" fontId="25" fillId="0" borderId="5" xfId="0" applyFont="1" applyBorder="1" applyAlignment="1"/>
    <xf numFmtId="43" fontId="25" fillId="0" borderId="10" xfId="1" applyFont="1" applyBorder="1"/>
    <xf numFmtId="43" fontId="25" fillId="0" borderId="6" xfId="1" applyFont="1" applyBorder="1"/>
    <xf numFmtId="43" fontId="23" fillId="0" borderId="1" xfId="1" applyFont="1" applyFill="1" applyBorder="1" applyAlignment="1"/>
    <xf numFmtId="43" fontId="25" fillId="0" borderId="1" xfId="1" applyFont="1" applyFill="1" applyBorder="1" applyAlignment="1"/>
    <xf numFmtId="0" fontId="19" fillId="0" borderId="0" xfId="0" applyFont="1" applyBorder="1" applyAlignment="1"/>
    <xf numFmtId="0" fontId="20" fillId="0" borderId="0" xfId="0" quotePrefix="1" applyFont="1" applyBorder="1" applyAlignment="1">
      <alignment horizontal="center"/>
    </xf>
    <xf numFmtId="43" fontId="23" fillId="0" borderId="0" xfId="1" applyFont="1" applyFill="1" applyBorder="1" applyAlignment="1"/>
    <xf numFmtId="43" fontId="25" fillId="0" borderId="0" xfId="1" applyFont="1" applyFill="1" applyBorder="1" applyAlignment="1"/>
    <xf numFmtId="43" fontId="25" fillId="0" borderId="1" xfId="1" applyFont="1" applyBorder="1"/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3" fillId="0" borderId="1" xfId="0" applyNumberFormat="1" applyFont="1" applyBorder="1"/>
    <xf numFmtId="43" fontId="25" fillId="0" borderId="1" xfId="0" applyNumberFormat="1" applyFont="1" applyBorder="1"/>
    <xf numFmtId="164" fontId="0" fillId="0" borderId="0" xfId="0" applyNumberFormat="1" applyAlignment="1">
      <alignment horizontal="right"/>
    </xf>
    <xf numFmtId="43" fontId="28" fillId="0" borderId="0" xfId="1" applyFont="1" applyBorder="1" applyAlignment="1"/>
    <xf numFmtId="43" fontId="29" fillId="0" borderId="0" xfId="1" applyFont="1" applyBorder="1" applyAlignment="1"/>
    <xf numFmtId="0" fontId="1" fillId="0" borderId="0" xfId="0" applyFont="1"/>
    <xf numFmtId="0" fontId="19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FG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3</v>
      </c>
      <c r="C1">
        <f ca="1">YEAR(NOW())</f>
        <v>2018</v>
      </c>
    </row>
    <row r="2" spans="1:8" ht="23.1" customHeight="1"/>
    <row r="3" spans="1:8" ht="23.1" customHeight="1">
      <c r="B3" t="s">
        <v>799</v>
      </c>
      <c r="F3" t="s">
        <v>800</v>
      </c>
    </row>
    <row r="4" spans="1:8" ht="23.1" customHeight="1">
      <c r="B4" t="s">
        <v>796</v>
      </c>
      <c r="C4" t="s">
        <v>797</v>
      </c>
      <c r="D4" t="s">
        <v>798</v>
      </c>
      <c r="F4" t="s">
        <v>796</v>
      </c>
      <c r="G4" t="s">
        <v>797</v>
      </c>
      <c r="H4" t="s">
        <v>798</v>
      </c>
    </row>
    <row r="5" spans="1:8" ht="23.1" customHeight="1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7" t="e">
        <f>LOOKUP(C5,A8:B19)</f>
        <v>#REF!</v>
      </c>
      <c r="F6" s="37" t="e">
        <f>IF(G5=1,LOOKUP(G5,E8:F19),LOOKUP(G5,A8:B19))</f>
        <v>#REF!</v>
      </c>
    </row>
    <row r="8" spans="1:8">
      <c r="A8">
        <v>1</v>
      </c>
      <c r="B8" s="38" t="e">
        <f>D8&amp;"-"&amp;RIGHT(B$5,2)</f>
        <v>#REF!</v>
      </c>
      <c r="D8" s="36" t="s">
        <v>809</v>
      </c>
      <c r="E8">
        <v>1</v>
      </c>
      <c r="F8" s="38" t="e">
        <f>D8&amp;"-"&amp;RIGHT(F$5,2)</f>
        <v>#REF!</v>
      </c>
    </row>
    <row r="9" spans="1:8">
      <c r="A9">
        <v>2</v>
      </c>
      <c r="B9" s="38" t="e">
        <f t="shared" ref="B9:B19" si="0">D9&amp;"-"&amp;RIGHT(B$5,2)</f>
        <v>#REF!</v>
      </c>
      <c r="D9" s="36" t="s">
        <v>810</v>
      </c>
      <c r="E9">
        <v>2</v>
      </c>
      <c r="F9" s="38" t="e">
        <f t="shared" ref="F9:F19" si="1">D9&amp;"-"&amp;RIGHT(F$5,2)</f>
        <v>#REF!</v>
      </c>
    </row>
    <row r="10" spans="1:8">
      <c r="A10">
        <v>3</v>
      </c>
      <c r="B10" s="38" t="e">
        <f t="shared" si="0"/>
        <v>#REF!</v>
      </c>
      <c r="D10" s="36" t="s">
        <v>811</v>
      </c>
      <c r="E10">
        <v>3</v>
      </c>
      <c r="F10" s="38" t="e">
        <f t="shared" si="1"/>
        <v>#REF!</v>
      </c>
    </row>
    <row r="11" spans="1:8">
      <c r="A11">
        <v>4</v>
      </c>
      <c r="B11" s="38" t="e">
        <f t="shared" si="0"/>
        <v>#REF!</v>
      </c>
      <c r="D11" s="36" t="s">
        <v>812</v>
      </c>
      <c r="E11">
        <v>4</v>
      </c>
      <c r="F11" s="38" t="e">
        <f t="shared" si="1"/>
        <v>#REF!</v>
      </c>
    </row>
    <row r="12" spans="1:8">
      <c r="A12">
        <v>5</v>
      </c>
      <c r="B12" s="38" t="e">
        <f t="shared" si="0"/>
        <v>#REF!</v>
      </c>
      <c r="D12" s="36" t="s">
        <v>801</v>
      </c>
      <c r="E12">
        <v>5</v>
      </c>
      <c r="F12" s="38" t="e">
        <f t="shared" si="1"/>
        <v>#REF!</v>
      </c>
    </row>
    <row r="13" spans="1:8">
      <c r="A13">
        <v>6</v>
      </c>
      <c r="B13" s="38" t="e">
        <f t="shared" si="0"/>
        <v>#REF!</v>
      </c>
      <c r="D13" s="36" t="s">
        <v>802</v>
      </c>
      <c r="E13">
        <v>6</v>
      </c>
      <c r="F13" s="38" t="e">
        <f t="shared" si="1"/>
        <v>#REF!</v>
      </c>
    </row>
    <row r="14" spans="1:8">
      <c r="A14">
        <v>7</v>
      </c>
      <c r="B14" s="38" t="e">
        <f t="shared" si="0"/>
        <v>#REF!</v>
      </c>
      <c r="D14" s="36" t="s">
        <v>803</v>
      </c>
      <c r="E14">
        <v>7</v>
      </c>
      <c r="F14" s="38" t="e">
        <f t="shared" si="1"/>
        <v>#REF!</v>
      </c>
    </row>
    <row r="15" spans="1:8">
      <c r="A15">
        <v>8</v>
      </c>
      <c r="B15" s="38" t="e">
        <f t="shared" si="0"/>
        <v>#REF!</v>
      </c>
      <c r="D15" s="36" t="s">
        <v>804</v>
      </c>
      <c r="E15">
        <v>8</v>
      </c>
      <c r="F15" s="38" t="e">
        <f t="shared" si="1"/>
        <v>#REF!</v>
      </c>
    </row>
    <row r="16" spans="1:8">
      <c r="A16">
        <v>9</v>
      </c>
      <c r="B16" s="38" t="e">
        <f t="shared" si="0"/>
        <v>#REF!</v>
      </c>
      <c r="D16" s="36" t="s">
        <v>805</v>
      </c>
      <c r="E16">
        <v>9</v>
      </c>
      <c r="F16" s="38" t="e">
        <f t="shared" si="1"/>
        <v>#REF!</v>
      </c>
    </row>
    <row r="17" spans="1:6">
      <c r="A17">
        <v>10</v>
      </c>
      <c r="B17" s="38" t="e">
        <f t="shared" si="0"/>
        <v>#REF!</v>
      </c>
      <c r="D17" s="36" t="s">
        <v>806</v>
      </c>
      <c r="E17">
        <v>10</v>
      </c>
      <c r="F17" s="38" t="e">
        <f t="shared" si="1"/>
        <v>#REF!</v>
      </c>
    </row>
    <row r="18" spans="1:6">
      <c r="A18">
        <v>11</v>
      </c>
      <c r="B18" s="38" t="e">
        <f t="shared" si="0"/>
        <v>#REF!</v>
      </c>
      <c r="D18" s="36" t="s">
        <v>807</v>
      </c>
      <c r="E18">
        <v>11</v>
      </c>
      <c r="F18" s="38" t="e">
        <f t="shared" si="1"/>
        <v>#REF!</v>
      </c>
    </row>
    <row r="19" spans="1:6">
      <c r="A19">
        <v>12</v>
      </c>
      <c r="B19" s="38" t="e">
        <f t="shared" si="0"/>
        <v>#REF!</v>
      </c>
      <c r="D19" s="36" t="s">
        <v>808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73" zoomScaleNormal="98" workbookViewId="0">
      <selection sqref="A1:XFD2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6" width="27.5703125" customWidth="1"/>
    <col min="7" max="7" width="26" customWidth="1"/>
    <col min="8" max="8" width="23.42578125" bestFit="1" customWidth="1"/>
    <col min="10" max="11" width="9.140625" hidden="1" customWidth="1"/>
  </cols>
  <sheetData>
    <row r="1" spans="1:13" ht="30" customHeight="1">
      <c r="A1" s="92"/>
      <c r="B1" s="92"/>
      <c r="C1" s="92"/>
      <c r="D1" s="92"/>
      <c r="E1" s="92"/>
      <c r="F1" s="92"/>
      <c r="G1" s="92"/>
    </row>
    <row r="2" spans="1:13" ht="26.25">
      <c r="A2" s="94"/>
      <c r="B2" s="94"/>
      <c r="C2" s="94"/>
      <c r="D2" s="94"/>
      <c r="E2" s="94"/>
      <c r="F2" s="94"/>
      <c r="G2" s="94"/>
      <c r="H2" s="39"/>
      <c r="I2" s="39"/>
      <c r="L2" s="39"/>
      <c r="M2" s="39"/>
    </row>
    <row r="3" spans="1:13" ht="39" customHeight="1">
      <c r="A3" s="95" t="s">
        <v>903</v>
      </c>
      <c r="B3" s="95"/>
      <c r="C3" s="95"/>
      <c r="D3" s="95"/>
      <c r="E3" s="95"/>
      <c r="F3" s="95"/>
      <c r="G3" s="95"/>
      <c r="H3" s="40"/>
      <c r="I3" s="40"/>
      <c r="J3" s="40"/>
      <c r="K3" s="40"/>
      <c r="L3" s="40"/>
      <c r="M3" s="40"/>
    </row>
    <row r="4" spans="1:13" ht="18">
      <c r="A4" s="45"/>
      <c r="B4" s="45"/>
      <c r="C4" s="46"/>
      <c r="D4" s="47"/>
      <c r="E4" s="47"/>
      <c r="F4" s="77"/>
      <c r="G4" s="91"/>
      <c r="H4" s="23"/>
    </row>
    <row r="5" spans="1:13" ht="66" customHeight="1">
      <c r="A5" s="48" t="s">
        <v>0</v>
      </c>
      <c r="B5" s="48" t="s">
        <v>14</v>
      </c>
      <c r="C5" s="49" t="s">
        <v>882</v>
      </c>
      <c r="D5" s="50" t="s">
        <v>883</v>
      </c>
      <c r="E5" s="50" t="s">
        <v>884</v>
      </c>
      <c r="F5" s="51"/>
      <c r="G5" s="51"/>
    </row>
    <row r="6" spans="1:13" ht="18.75">
      <c r="A6" s="50"/>
      <c r="B6" s="50"/>
      <c r="C6" s="55" t="s">
        <v>901</v>
      </c>
      <c r="D6" s="55" t="s">
        <v>901</v>
      </c>
      <c r="E6" s="56" t="s">
        <v>901</v>
      </c>
      <c r="F6" s="78"/>
      <c r="G6" s="52"/>
    </row>
    <row r="7" spans="1:13" ht="18.75">
      <c r="A7" s="41">
        <v>1</v>
      </c>
      <c r="B7" s="41" t="s">
        <v>885</v>
      </c>
      <c r="C7" s="59">
        <v>249366016332.38739</v>
      </c>
      <c r="D7" s="59">
        <v>13917091870.941</v>
      </c>
      <c r="E7" s="75">
        <f>C7+D7</f>
        <v>263283108203.3284</v>
      </c>
      <c r="F7" s="79"/>
      <c r="G7" s="88"/>
    </row>
    <row r="8" spans="1:13" ht="18.75">
      <c r="A8" s="41">
        <v>2</v>
      </c>
      <c r="B8" s="41" t="s">
        <v>886</v>
      </c>
      <c r="C8" s="59">
        <v>126481775937.7637</v>
      </c>
      <c r="D8" s="59">
        <v>46390306236.470001</v>
      </c>
      <c r="E8" s="75">
        <f t="shared" ref="E8:E15" si="0">C8+D8</f>
        <v>172872082174.2337</v>
      </c>
      <c r="F8" s="79"/>
      <c r="G8" s="53"/>
    </row>
    <row r="9" spans="1:13" ht="18.75">
      <c r="A9" s="41">
        <v>3</v>
      </c>
      <c r="B9" s="41" t="s">
        <v>887</v>
      </c>
      <c r="C9" s="59">
        <v>97512147616.690002</v>
      </c>
      <c r="D9" s="59">
        <v>32473214365.529999</v>
      </c>
      <c r="E9" s="75">
        <f t="shared" si="0"/>
        <v>129985361982.22</v>
      </c>
      <c r="F9" s="79"/>
      <c r="G9" s="89"/>
    </row>
    <row r="10" spans="1:13" ht="18.75">
      <c r="A10" s="41">
        <v>4</v>
      </c>
      <c r="B10" s="41" t="s">
        <v>888</v>
      </c>
      <c r="C10" s="59">
        <v>52042379514.25</v>
      </c>
      <c r="D10" s="59">
        <v>0</v>
      </c>
      <c r="E10" s="75">
        <f t="shared" si="0"/>
        <v>52042379514.25</v>
      </c>
      <c r="F10" s="79"/>
      <c r="G10" s="89"/>
    </row>
    <row r="11" spans="1:13" ht="18.75">
      <c r="A11" s="41">
        <v>5</v>
      </c>
      <c r="B11" s="41" t="s">
        <v>889</v>
      </c>
      <c r="C11" s="59">
        <v>4086424107.6100001</v>
      </c>
      <c r="D11" s="59">
        <v>0</v>
      </c>
      <c r="E11" s="75">
        <f t="shared" si="0"/>
        <v>4086424107.6100001</v>
      </c>
      <c r="F11" s="79"/>
      <c r="G11" s="53"/>
    </row>
    <row r="12" spans="1:13" ht="18.75">
      <c r="A12" s="41">
        <v>6</v>
      </c>
      <c r="B12" s="41" t="s">
        <v>904</v>
      </c>
      <c r="C12" s="59">
        <v>2000000000</v>
      </c>
      <c r="D12" s="59">
        <v>522621369.63</v>
      </c>
      <c r="E12" s="75">
        <f t="shared" si="0"/>
        <v>2522621369.6300001</v>
      </c>
      <c r="F12" s="79"/>
      <c r="G12" s="53"/>
    </row>
    <row r="13" spans="1:13" ht="18.75">
      <c r="A13" s="41">
        <v>7</v>
      </c>
      <c r="B13" s="54" t="s">
        <v>899</v>
      </c>
      <c r="C13" s="59">
        <v>2949385833.0700002</v>
      </c>
      <c r="D13" s="59">
        <v>3343237483.4099998</v>
      </c>
      <c r="E13" s="75">
        <f t="shared" si="0"/>
        <v>6292623316.4799995</v>
      </c>
      <c r="F13" s="79"/>
      <c r="G13" s="53"/>
    </row>
    <row r="14" spans="1:13" ht="18.75">
      <c r="A14" s="41">
        <v>8</v>
      </c>
      <c r="B14" s="41" t="s">
        <v>900</v>
      </c>
      <c r="C14" s="59">
        <v>4469875609.0100002</v>
      </c>
      <c r="D14" s="59">
        <v>0</v>
      </c>
      <c r="E14" s="75">
        <f t="shared" si="0"/>
        <v>4469875609.0100002</v>
      </c>
      <c r="F14" s="79"/>
      <c r="G14" s="53"/>
    </row>
    <row r="15" spans="1:13" ht="18.75">
      <c r="A15" s="41"/>
      <c r="B15" s="41" t="s">
        <v>884</v>
      </c>
      <c r="C15" s="60">
        <f>SUM(C7:C14)</f>
        <v>538908004950.78113</v>
      </c>
      <c r="D15" s="60">
        <f>SUM(D7:D14)</f>
        <v>96646471325.981018</v>
      </c>
      <c r="E15" s="76">
        <f t="shared" si="0"/>
        <v>635554476276.76221</v>
      </c>
      <c r="F15" s="80"/>
      <c r="G15" s="53"/>
    </row>
    <row r="16" spans="1:13" ht="18">
      <c r="A16" s="24"/>
      <c r="B16" s="42" t="s">
        <v>890</v>
      </c>
      <c r="C16" s="58"/>
      <c r="D16" s="43"/>
      <c r="E16" s="43"/>
      <c r="F16" s="43"/>
      <c r="G16" s="43"/>
    </row>
    <row r="17" spans="1:8" ht="18">
      <c r="A17" s="24"/>
      <c r="C17" s="43"/>
      <c r="D17" s="57"/>
      <c r="E17" s="57"/>
      <c r="F17" s="57"/>
      <c r="G17" s="43"/>
    </row>
    <row r="18" spans="1:8" ht="18.75">
      <c r="A18" s="96" t="s">
        <v>905</v>
      </c>
      <c r="B18" s="96"/>
      <c r="C18" s="96"/>
      <c r="D18" s="96"/>
      <c r="E18" s="96"/>
      <c r="F18" s="96"/>
      <c r="G18" s="96"/>
    </row>
    <row r="19" spans="1:8" ht="18.75">
      <c r="A19" s="64"/>
      <c r="B19" s="64"/>
      <c r="C19" s="64"/>
      <c r="D19" s="64"/>
      <c r="E19" s="64"/>
      <c r="F19" s="64"/>
      <c r="G19" s="64"/>
    </row>
    <row r="20" spans="1:8" ht="18.75">
      <c r="A20" s="65"/>
      <c r="B20" s="65">
        <v>1</v>
      </c>
      <c r="C20" s="65">
        <v>2</v>
      </c>
      <c r="D20" s="65">
        <v>3</v>
      </c>
      <c r="E20" s="65" t="s">
        <v>907</v>
      </c>
      <c r="F20" s="65">
        <v>5</v>
      </c>
      <c r="G20" s="65" t="s">
        <v>906</v>
      </c>
    </row>
    <row r="21" spans="1:8" ht="36" customHeight="1">
      <c r="A21" s="66" t="s">
        <v>0</v>
      </c>
      <c r="B21" s="66" t="s">
        <v>14</v>
      </c>
      <c r="C21" s="67" t="s">
        <v>5</v>
      </c>
      <c r="D21" s="66" t="s">
        <v>891</v>
      </c>
      <c r="E21" s="66" t="s">
        <v>12</v>
      </c>
      <c r="F21" s="50" t="s">
        <v>883</v>
      </c>
      <c r="G21" s="66" t="s">
        <v>13</v>
      </c>
    </row>
    <row r="22" spans="1:8" ht="18.75">
      <c r="A22" s="68"/>
      <c r="B22" s="68"/>
      <c r="C22" s="55" t="s">
        <v>901</v>
      </c>
      <c r="D22" s="55" t="s">
        <v>901</v>
      </c>
      <c r="E22" s="56" t="s">
        <v>901</v>
      </c>
      <c r="F22" s="56" t="s">
        <v>901</v>
      </c>
      <c r="G22" s="69" t="s">
        <v>4</v>
      </c>
    </row>
    <row r="23" spans="1:8" ht="18.75">
      <c r="A23" s="68">
        <v>1</v>
      </c>
      <c r="B23" s="70" t="s">
        <v>892</v>
      </c>
      <c r="C23" s="63">
        <v>229579570845.11749</v>
      </c>
      <c r="D23" s="63">
        <v>19148029839.790001</v>
      </c>
      <c r="E23" s="63">
        <f>C23-D23</f>
        <v>210431541005.32748</v>
      </c>
      <c r="F23" s="63">
        <v>12989285746.209999</v>
      </c>
      <c r="G23" s="71">
        <f>E23+F23</f>
        <v>223420826751.53748</v>
      </c>
    </row>
    <row r="24" spans="1:8" ht="18.75">
      <c r="A24" s="68">
        <v>2</v>
      </c>
      <c r="B24" s="70" t="s">
        <v>893</v>
      </c>
      <c r="C24" s="59">
        <v>4733599398.8683996</v>
      </c>
      <c r="D24" s="63">
        <v>0</v>
      </c>
      <c r="E24" s="63">
        <f t="shared" ref="E24:E26" si="1">C24-D24</f>
        <v>4733599398.8683996</v>
      </c>
      <c r="F24" s="63">
        <v>0</v>
      </c>
      <c r="G24" s="71">
        <f t="shared" ref="G24:G27" si="2">E24+F24</f>
        <v>4733599398.8683996</v>
      </c>
    </row>
    <row r="25" spans="1:8" ht="18.75">
      <c r="A25" s="68">
        <v>3</v>
      </c>
      <c r="B25" s="70" t="s">
        <v>894</v>
      </c>
      <c r="C25" s="63">
        <v>2366799699.4341998</v>
      </c>
      <c r="D25" s="63">
        <v>0</v>
      </c>
      <c r="E25" s="63">
        <f t="shared" si="1"/>
        <v>2366799699.4341998</v>
      </c>
      <c r="F25" s="63">
        <v>0</v>
      </c>
      <c r="G25" s="71">
        <f t="shared" si="2"/>
        <v>2366799699.4341998</v>
      </c>
    </row>
    <row r="26" spans="1:8" ht="18.75">
      <c r="A26" s="68">
        <v>4</v>
      </c>
      <c r="B26" s="70" t="s">
        <v>895</v>
      </c>
      <c r="C26" s="63">
        <v>7952446990.1000004</v>
      </c>
      <c r="D26" s="63">
        <v>0</v>
      </c>
      <c r="E26" s="63">
        <f t="shared" si="1"/>
        <v>7952446990.1000004</v>
      </c>
      <c r="F26" s="63">
        <v>0</v>
      </c>
      <c r="G26" s="71">
        <f t="shared" si="2"/>
        <v>7952446990.1000004</v>
      </c>
    </row>
    <row r="27" spans="1:8" ht="19.5" thickBot="1">
      <c r="A27" s="68">
        <v>5</v>
      </c>
      <c r="B27" s="68" t="s">
        <v>896</v>
      </c>
      <c r="C27" s="59">
        <v>4733599398.8683996</v>
      </c>
      <c r="D27" s="63">
        <v>36612916.060000002</v>
      </c>
      <c r="E27" s="63">
        <f>C27-D27</f>
        <v>4696986482.8083992</v>
      </c>
      <c r="F27" s="63">
        <v>927806124.73000002</v>
      </c>
      <c r="G27" s="71">
        <f t="shared" si="2"/>
        <v>5624792607.5383987</v>
      </c>
    </row>
    <row r="28" spans="1:8" ht="20.25" thickTop="1" thickBot="1">
      <c r="A28" s="68"/>
      <c r="B28" s="72" t="s">
        <v>897</v>
      </c>
      <c r="C28" s="73">
        <f>SUM(C23:C27)</f>
        <v>249366016332.38852</v>
      </c>
      <c r="D28" s="73">
        <f>SUM(D23:D27)</f>
        <v>19184642755.850002</v>
      </c>
      <c r="E28" s="74">
        <f>C28-D28</f>
        <v>230181373576.53851</v>
      </c>
      <c r="F28" s="74">
        <f>SUM(F23:F27)</f>
        <v>13917091870.939999</v>
      </c>
      <c r="G28" s="81">
        <f>E28+F28</f>
        <v>244098465447.47852</v>
      </c>
    </row>
    <row r="29" spans="1:8" ht="13.5" thickTop="1">
      <c r="D29" s="31"/>
      <c r="E29" s="31"/>
      <c r="F29" s="31"/>
      <c r="G29" s="87"/>
      <c r="H29" t="s">
        <v>898</v>
      </c>
    </row>
    <row r="30" spans="1:8" ht="23.25">
      <c r="A30" s="44"/>
      <c r="E30" s="31"/>
      <c r="F30" s="31"/>
      <c r="G30" s="32"/>
    </row>
    <row r="31" spans="1:8" ht="20.25">
      <c r="A31" s="97"/>
      <c r="B31" s="97"/>
      <c r="C31" s="97"/>
      <c r="D31" s="97"/>
      <c r="E31" s="97"/>
      <c r="F31" s="97"/>
      <c r="G31" s="97"/>
    </row>
    <row r="32" spans="1:8">
      <c r="B32" s="22"/>
      <c r="C32" s="22"/>
      <c r="D32" s="22"/>
      <c r="E32" s="22"/>
      <c r="F32" s="22"/>
    </row>
    <row r="33" spans="2:7" hidden="1">
      <c r="B33" s="22"/>
      <c r="C33" s="22"/>
      <c r="D33" s="22"/>
      <c r="E33" s="22"/>
      <c r="F33" s="22"/>
    </row>
    <row r="34" spans="2:7">
      <c r="B34" s="22"/>
      <c r="C34" s="22"/>
      <c r="D34" s="22"/>
      <c r="E34" s="22"/>
      <c r="F34" s="22"/>
      <c r="G34" s="31"/>
    </row>
    <row r="35" spans="2:7" ht="20.25">
      <c r="C35" s="93"/>
      <c r="D35" s="93"/>
      <c r="E35" s="93"/>
      <c r="F35" s="61"/>
      <c r="G35" s="31"/>
    </row>
    <row r="36" spans="2:7" ht="20.25">
      <c r="C36" s="98"/>
      <c r="D36" s="98"/>
      <c r="E36" s="98"/>
      <c r="F36" s="62"/>
    </row>
    <row r="37" spans="2:7" ht="20.25">
      <c r="C37" s="93"/>
      <c r="D37" s="93"/>
      <c r="E37" s="93"/>
      <c r="F37" s="61"/>
    </row>
    <row r="38" spans="2:7" ht="20.25">
      <c r="C38" s="93"/>
      <c r="D38" s="93"/>
      <c r="E38" s="93"/>
      <c r="F38" s="61"/>
    </row>
  </sheetData>
  <mergeCells count="9">
    <mergeCell ref="A1:G1"/>
    <mergeCell ref="C37:E37"/>
    <mergeCell ref="C38:E38"/>
    <mergeCell ref="A2:G2"/>
    <mergeCell ref="A3:G3"/>
    <mergeCell ref="A18:G18"/>
    <mergeCell ref="A31:G31"/>
    <mergeCell ref="C35:E35"/>
    <mergeCell ref="C36:E36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3"/>
  <sheetViews>
    <sheetView zoomScale="80" zoomScaleNormal="8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activeCell="A2" sqref="A2:XFD2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2" bestFit="1" customWidth="1"/>
    <col min="12" max="12" width="24.140625" bestFit="1" customWidth="1"/>
    <col min="13" max="13" width="20.140625" bestFit="1" customWidth="1"/>
    <col min="14" max="14" width="4.28515625" bestFit="1" customWidth="1"/>
  </cols>
  <sheetData>
    <row r="1" spans="1:16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26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8" customHeight="1">
      <c r="H3" s="24" t="s">
        <v>17</v>
      </c>
      <c r="I3" s="31"/>
    </row>
    <row r="4" spans="1:16" ht="18">
      <c r="A4" s="99" t="s">
        <v>908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ht="20.25">
      <c r="A5" s="23"/>
      <c r="B5" s="23"/>
      <c r="C5" s="2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3"/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 t="s">
        <v>910</v>
      </c>
      <c r="M6" s="2" t="s">
        <v>909</v>
      </c>
      <c r="N6" s="1"/>
    </row>
    <row r="7" spans="1:16" ht="12.75" customHeight="1">
      <c r="A7" s="103" t="s">
        <v>0</v>
      </c>
      <c r="B7" s="103" t="s">
        <v>14</v>
      </c>
      <c r="C7" s="103" t="s">
        <v>1</v>
      </c>
      <c r="D7" s="103" t="s">
        <v>5</v>
      </c>
      <c r="E7" s="103" t="s">
        <v>23</v>
      </c>
      <c r="F7" s="103" t="s">
        <v>2</v>
      </c>
      <c r="G7" s="105" t="s">
        <v>19</v>
      </c>
      <c r="H7" s="106"/>
      <c r="I7" s="107"/>
      <c r="J7" s="103" t="s">
        <v>12</v>
      </c>
      <c r="K7" s="103" t="s">
        <v>63</v>
      </c>
      <c r="L7" s="103" t="s">
        <v>20</v>
      </c>
      <c r="M7" s="103" t="s">
        <v>13</v>
      </c>
      <c r="N7" s="103" t="s">
        <v>0</v>
      </c>
    </row>
    <row r="8" spans="1:16" ht="44.25" customHeight="1">
      <c r="A8" s="104"/>
      <c r="B8" s="104"/>
      <c r="C8" s="104"/>
      <c r="D8" s="104"/>
      <c r="E8" s="104"/>
      <c r="F8" s="104"/>
      <c r="G8" s="3" t="s">
        <v>3</v>
      </c>
      <c r="H8" s="3" t="s">
        <v>11</v>
      </c>
      <c r="I8" s="3" t="s">
        <v>813</v>
      </c>
      <c r="J8" s="104"/>
      <c r="K8" s="104"/>
      <c r="L8" s="104"/>
      <c r="M8" s="104"/>
      <c r="N8" s="104"/>
    </row>
    <row r="9" spans="1:16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9" t="s">
        <v>4</v>
      </c>
      <c r="N9" s="1"/>
    </row>
    <row r="10" spans="1:16" ht="18" customHeight="1">
      <c r="A10" s="1">
        <v>1</v>
      </c>
      <c r="B10" s="30" t="s">
        <v>26</v>
      </c>
      <c r="C10" s="29">
        <v>17</v>
      </c>
      <c r="D10" s="5">
        <v>3123256897.0764999</v>
      </c>
      <c r="E10" s="5">
        <v>714672687.78910005</v>
      </c>
      <c r="F10" s="6">
        <f>D10+E10</f>
        <v>3837929584.8656001</v>
      </c>
      <c r="G10" s="7">
        <v>38080561.100000001</v>
      </c>
      <c r="H10" s="7">
        <v>0</v>
      </c>
      <c r="I10" s="5">
        <v>432102232.25999999</v>
      </c>
      <c r="J10" s="8">
        <f>F10-G10-H10-I10</f>
        <v>3367746791.5056</v>
      </c>
      <c r="K10" s="8">
        <v>956682093.8348</v>
      </c>
      <c r="L10" s="21">
        <f>F10+K10</f>
        <v>4794611678.7004004</v>
      </c>
      <c r="M10" s="10">
        <f>J10+K10</f>
        <v>4324428885.3403997</v>
      </c>
      <c r="N10" s="1">
        <v>1</v>
      </c>
    </row>
    <row r="11" spans="1:16" ht="18" customHeight="1">
      <c r="A11" s="1">
        <v>2</v>
      </c>
      <c r="B11" s="30" t="s">
        <v>27</v>
      </c>
      <c r="C11" s="25">
        <v>21</v>
      </c>
      <c r="D11" s="5">
        <v>3322608243.2944999</v>
      </c>
      <c r="E11" s="5">
        <v>0</v>
      </c>
      <c r="F11" s="6">
        <f t="shared" ref="F11:F45" si="0">D11+E11</f>
        <v>3322608243.2944999</v>
      </c>
      <c r="G11" s="7">
        <v>34494617.659999996</v>
      </c>
      <c r="H11" s="7">
        <v>0</v>
      </c>
      <c r="I11" s="5">
        <v>421726653.69999999</v>
      </c>
      <c r="J11" s="8">
        <f t="shared" ref="J11:J45" si="1">F11-G11-H11-I11</f>
        <v>2866386971.9345002</v>
      </c>
      <c r="K11" s="8">
        <v>989804267.70899999</v>
      </c>
      <c r="L11" s="21">
        <f t="shared" ref="L11:L45" si="2">F11+K11</f>
        <v>4312412511.0035</v>
      </c>
      <c r="M11" s="10">
        <f t="shared" ref="M11:M45" si="3">J11+K11</f>
        <v>3856191239.6435003</v>
      </c>
      <c r="N11" s="1">
        <v>2</v>
      </c>
    </row>
    <row r="12" spans="1:16" ht="18" customHeight="1">
      <c r="A12" s="1">
        <v>3</v>
      </c>
      <c r="B12" s="30" t="s">
        <v>28</v>
      </c>
      <c r="C12" s="25">
        <v>31</v>
      </c>
      <c r="D12" s="5">
        <v>3353484980.5791001</v>
      </c>
      <c r="E12" s="5">
        <v>13040704851.7995</v>
      </c>
      <c r="F12" s="6">
        <f t="shared" si="0"/>
        <v>16394189832.378599</v>
      </c>
      <c r="G12" s="7">
        <v>123674997.53</v>
      </c>
      <c r="H12" s="7">
        <v>0</v>
      </c>
      <c r="I12" s="5">
        <v>977490067.63</v>
      </c>
      <c r="J12" s="8">
        <f t="shared" si="1"/>
        <v>15293024767.218599</v>
      </c>
      <c r="K12" s="8">
        <v>1046545387.6077</v>
      </c>
      <c r="L12" s="21">
        <f t="shared" si="2"/>
        <v>17440735219.986298</v>
      </c>
      <c r="M12" s="10">
        <f t="shared" si="3"/>
        <v>16339570154.8263</v>
      </c>
      <c r="N12" s="1">
        <v>3</v>
      </c>
    </row>
    <row r="13" spans="1:16" ht="18" customHeight="1">
      <c r="A13" s="1">
        <v>4</v>
      </c>
      <c r="B13" s="30" t="s">
        <v>29</v>
      </c>
      <c r="C13" s="25">
        <v>21</v>
      </c>
      <c r="D13" s="5">
        <v>3316383727.9179001</v>
      </c>
      <c r="E13" s="5">
        <v>0</v>
      </c>
      <c r="F13" s="6">
        <f t="shared" si="0"/>
        <v>3316383727.9179001</v>
      </c>
      <c r="G13" s="7">
        <v>37508529.979999997</v>
      </c>
      <c r="H13" s="7">
        <v>0</v>
      </c>
      <c r="I13" s="5">
        <v>89972595.590000004</v>
      </c>
      <c r="J13" s="8">
        <f t="shared" si="1"/>
        <v>3188902602.3478999</v>
      </c>
      <c r="K13" s="8">
        <v>1150898313.8482001</v>
      </c>
      <c r="L13" s="21">
        <f t="shared" si="2"/>
        <v>4467282041.7660999</v>
      </c>
      <c r="M13" s="10">
        <f t="shared" si="3"/>
        <v>4339800916.1961002</v>
      </c>
      <c r="N13" s="1">
        <v>4</v>
      </c>
    </row>
    <row r="14" spans="1:16" ht="18" customHeight="1">
      <c r="A14" s="1">
        <v>5</v>
      </c>
      <c r="B14" s="30" t="s">
        <v>30</v>
      </c>
      <c r="C14" s="25">
        <v>20</v>
      </c>
      <c r="D14" s="5">
        <v>3989720736.5739999</v>
      </c>
      <c r="E14" s="5">
        <v>0</v>
      </c>
      <c r="F14" s="6">
        <f t="shared" si="0"/>
        <v>3989720736.5739999</v>
      </c>
      <c r="G14" s="7">
        <v>60256569.810000002</v>
      </c>
      <c r="H14" s="7">
        <v>0</v>
      </c>
      <c r="I14" s="5">
        <v>757954116.25</v>
      </c>
      <c r="J14" s="8">
        <f t="shared" si="1"/>
        <v>3171510050.5139999</v>
      </c>
      <c r="K14" s="8">
        <v>1124510837.6998999</v>
      </c>
      <c r="L14" s="21">
        <f t="shared" si="2"/>
        <v>5114231574.2739</v>
      </c>
      <c r="M14" s="10">
        <f t="shared" si="3"/>
        <v>4296020888.2138996</v>
      </c>
      <c r="N14" s="1">
        <v>5</v>
      </c>
    </row>
    <row r="15" spans="1:16" ht="18" customHeight="1">
      <c r="A15" s="1">
        <v>6</v>
      </c>
      <c r="B15" s="30" t="s">
        <v>31</v>
      </c>
      <c r="C15" s="25">
        <v>8</v>
      </c>
      <c r="D15" s="5">
        <v>2951259337.7803001</v>
      </c>
      <c r="E15" s="5">
        <v>10452025519.2897</v>
      </c>
      <c r="F15" s="6">
        <f t="shared" si="0"/>
        <v>13403284857.07</v>
      </c>
      <c r="G15" s="7">
        <v>29964760.699999999</v>
      </c>
      <c r="H15" s="7">
        <v>421546663.22000003</v>
      </c>
      <c r="I15" s="5">
        <v>1191608913.5599999</v>
      </c>
      <c r="J15" s="8">
        <f t="shared" si="1"/>
        <v>11760164519.59</v>
      </c>
      <c r="K15" s="8">
        <v>869151783.46360004</v>
      </c>
      <c r="L15" s="21">
        <f t="shared" si="2"/>
        <v>14272436640.5336</v>
      </c>
      <c r="M15" s="10">
        <f t="shared" si="3"/>
        <v>12629316303.0536</v>
      </c>
      <c r="N15" s="1">
        <v>6</v>
      </c>
    </row>
    <row r="16" spans="1:16" ht="18" customHeight="1">
      <c r="A16" s="1">
        <v>7</v>
      </c>
      <c r="B16" s="30" t="s">
        <v>32</v>
      </c>
      <c r="C16" s="25">
        <v>23</v>
      </c>
      <c r="D16" s="5">
        <v>3740621102.1753001</v>
      </c>
      <c r="E16" s="5">
        <v>0</v>
      </c>
      <c r="F16" s="6">
        <f t="shared" si="0"/>
        <v>3740621102.1753001</v>
      </c>
      <c r="G16" s="7">
        <v>21500012.530000001</v>
      </c>
      <c r="H16" s="7">
        <v>103855987.23</v>
      </c>
      <c r="I16" s="5">
        <v>423541958.63</v>
      </c>
      <c r="J16" s="8">
        <f t="shared" si="1"/>
        <v>3191723143.7852998</v>
      </c>
      <c r="K16" s="8">
        <v>1085956352.2737</v>
      </c>
      <c r="L16" s="21">
        <f t="shared" si="2"/>
        <v>4826577454.4490004</v>
      </c>
      <c r="M16" s="10">
        <f t="shared" si="3"/>
        <v>4277679496.059</v>
      </c>
      <c r="N16" s="1">
        <v>7</v>
      </c>
    </row>
    <row r="17" spans="1:14" ht="18" customHeight="1">
      <c r="A17" s="1">
        <v>8</v>
      </c>
      <c r="B17" s="30" t="s">
        <v>33</v>
      </c>
      <c r="C17" s="25">
        <v>27</v>
      </c>
      <c r="D17" s="5">
        <v>4144072097.7793999</v>
      </c>
      <c r="E17" s="5">
        <v>0</v>
      </c>
      <c r="F17" s="6">
        <f t="shared" si="0"/>
        <v>4144072097.7793999</v>
      </c>
      <c r="G17" s="7">
        <v>16388404.869999999</v>
      </c>
      <c r="H17" s="7">
        <v>0</v>
      </c>
      <c r="I17" s="5">
        <v>323071065.25999999</v>
      </c>
      <c r="J17" s="8">
        <f t="shared" si="1"/>
        <v>3804612627.6493998</v>
      </c>
      <c r="K17" s="8">
        <v>1069176890.4116</v>
      </c>
      <c r="L17" s="21">
        <f t="shared" si="2"/>
        <v>5213248988.191</v>
      </c>
      <c r="M17" s="10">
        <f t="shared" si="3"/>
        <v>4873789518.0609999</v>
      </c>
      <c r="N17" s="1">
        <v>8</v>
      </c>
    </row>
    <row r="18" spans="1:14" ht="18" customHeight="1">
      <c r="A18" s="1">
        <v>9</v>
      </c>
      <c r="B18" s="30" t="s">
        <v>34</v>
      </c>
      <c r="C18" s="25">
        <v>18</v>
      </c>
      <c r="D18" s="5">
        <v>3354056888.4928002</v>
      </c>
      <c r="E18" s="5">
        <v>0</v>
      </c>
      <c r="F18" s="6">
        <f t="shared" si="0"/>
        <v>3354056888.4928002</v>
      </c>
      <c r="G18" s="7">
        <v>262644015.13999999</v>
      </c>
      <c r="H18" s="7">
        <v>633134951.91999996</v>
      </c>
      <c r="I18" s="5">
        <v>665694354.44000006</v>
      </c>
      <c r="J18" s="8">
        <f t="shared" si="1"/>
        <v>1792583566.9928002</v>
      </c>
      <c r="K18" s="8">
        <v>958661251.16349995</v>
      </c>
      <c r="L18" s="21">
        <f t="shared" si="2"/>
        <v>4312718139.6563005</v>
      </c>
      <c r="M18" s="10">
        <f t="shared" si="3"/>
        <v>2751244818.1563001</v>
      </c>
      <c r="N18" s="1">
        <v>9</v>
      </c>
    </row>
    <row r="19" spans="1:14" ht="18" customHeight="1">
      <c r="A19" s="1">
        <v>10</v>
      </c>
      <c r="B19" s="30" t="s">
        <v>35</v>
      </c>
      <c r="C19" s="25">
        <v>25</v>
      </c>
      <c r="D19" s="5">
        <v>3386661572.9590998</v>
      </c>
      <c r="E19" s="5">
        <v>13744241855.440901</v>
      </c>
      <c r="F19" s="6">
        <f t="shared" si="0"/>
        <v>17130903428.400002</v>
      </c>
      <c r="G19" s="7">
        <v>25638818.190000001</v>
      </c>
      <c r="H19" s="7">
        <v>1098907642.2</v>
      </c>
      <c r="I19" s="5">
        <v>1177175865.26</v>
      </c>
      <c r="J19" s="8">
        <f t="shared" si="1"/>
        <v>14829181102.75</v>
      </c>
      <c r="K19" s="8">
        <v>1141739454.1796999</v>
      </c>
      <c r="L19" s="21">
        <f t="shared" si="2"/>
        <v>18272642882.5797</v>
      </c>
      <c r="M19" s="10">
        <f t="shared" si="3"/>
        <v>15970920556.929699</v>
      </c>
      <c r="N19" s="1">
        <v>10</v>
      </c>
    </row>
    <row r="20" spans="1:14" ht="18" customHeight="1">
      <c r="A20" s="1">
        <v>11</v>
      </c>
      <c r="B20" s="30" t="s">
        <v>36</v>
      </c>
      <c r="C20" s="25">
        <v>13</v>
      </c>
      <c r="D20" s="5">
        <v>2984027406.0741</v>
      </c>
      <c r="E20" s="5">
        <v>0</v>
      </c>
      <c r="F20" s="6">
        <f t="shared" si="0"/>
        <v>2984027406.0741</v>
      </c>
      <c r="G20" s="7">
        <v>34012816.719999999</v>
      </c>
      <c r="H20" s="7">
        <v>0</v>
      </c>
      <c r="I20" s="5">
        <v>304400097.69069999</v>
      </c>
      <c r="J20" s="8">
        <f t="shared" si="1"/>
        <v>2645614491.6634002</v>
      </c>
      <c r="K20" s="8">
        <v>885642578.96229994</v>
      </c>
      <c r="L20" s="21">
        <f t="shared" si="2"/>
        <v>3869669985.0363998</v>
      </c>
      <c r="M20" s="10">
        <f t="shared" si="3"/>
        <v>3531257070.6257</v>
      </c>
      <c r="N20" s="1">
        <v>11</v>
      </c>
    </row>
    <row r="21" spans="1:14" ht="18" customHeight="1">
      <c r="A21" s="1">
        <v>12</v>
      </c>
      <c r="B21" s="30" t="s">
        <v>37</v>
      </c>
      <c r="C21" s="25">
        <v>18</v>
      </c>
      <c r="D21" s="5">
        <v>3118786887.6608</v>
      </c>
      <c r="E21" s="5">
        <v>1779655515.6930001</v>
      </c>
      <c r="F21" s="6">
        <f t="shared" si="0"/>
        <v>4898442403.3537998</v>
      </c>
      <c r="G21" s="7">
        <v>65767212.710000001</v>
      </c>
      <c r="H21" s="7">
        <v>0</v>
      </c>
      <c r="I21" s="5">
        <v>393356922.11000001</v>
      </c>
      <c r="J21" s="8">
        <f t="shared" si="1"/>
        <v>4439318268.5338001</v>
      </c>
      <c r="K21" s="8">
        <v>1053443871.6344</v>
      </c>
      <c r="L21" s="21">
        <f t="shared" si="2"/>
        <v>5951886274.9882002</v>
      </c>
      <c r="M21" s="10">
        <f t="shared" si="3"/>
        <v>5492762140.1682005</v>
      </c>
      <c r="N21" s="1">
        <v>12</v>
      </c>
    </row>
    <row r="22" spans="1:14" ht="18" customHeight="1">
      <c r="A22" s="1">
        <v>13</v>
      </c>
      <c r="B22" s="30" t="s">
        <v>38</v>
      </c>
      <c r="C22" s="25">
        <v>16</v>
      </c>
      <c r="D22" s="5">
        <v>2982343536.7989998</v>
      </c>
      <c r="E22" s="5">
        <v>0</v>
      </c>
      <c r="F22" s="6">
        <f t="shared" si="0"/>
        <v>2982343536.7989998</v>
      </c>
      <c r="G22" s="7">
        <v>50235411.609999999</v>
      </c>
      <c r="H22" s="7">
        <v>499654808.00999999</v>
      </c>
      <c r="I22" s="5">
        <v>465644314.39999998</v>
      </c>
      <c r="J22" s="8">
        <f t="shared" si="1"/>
        <v>1966809002.7789998</v>
      </c>
      <c r="K22" s="8">
        <v>895736065.14240003</v>
      </c>
      <c r="L22" s="21">
        <f t="shared" si="2"/>
        <v>3878079601.9413996</v>
      </c>
      <c r="M22" s="10">
        <f t="shared" si="3"/>
        <v>2862545067.9214001</v>
      </c>
      <c r="N22" s="1">
        <v>13</v>
      </c>
    </row>
    <row r="23" spans="1:14" ht="18" customHeight="1">
      <c r="A23" s="1">
        <v>14</v>
      </c>
      <c r="B23" s="30" t="s">
        <v>39</v>
      </c>
      <c r="C23" s="25">
        <v>17</v>
      </c>
      <c r="D23" s="5">
        <v>3354346366.2479</v>
      </c>
      <c r="E23" s="5">
        <v>0</v>
      </c>
      <c r="F23" s="6">
        <f t="shared" si="0"/>
        <v>3354346366.2479</v>
      </c>
      <c r="G23" s="7">
        <v>50216784.310000002</v>
      </c>
      <c r="H23" s="7">
        <v>0</v>
      </c>
      <c r="I23" s="5">
        <v>206468378.88999999</v>
      </c>
      <c r="J23" s="8">
        <f t="shared" si="1"/>
        <v>3097661203.0479002</v>
      </c>
      <c r="K23" s="8">
        <v>986916470.37329996</v>
      </c>
      <c r="L23" s="21">
        <f t="shared" si="2"/>
        <v>4341262836.6211996</v>
      </c>
      <c r="M23" s="10">
        <f t="shared" si="3"/>
        <v>4084577673.4212003</v>
      </c>
      <c r="N23" s="1">
        <v>14</v>
      </c>
    </row>
    <row r="24" spans="1:14" ht="18" customHeight="1">
      <c r="A24" s="1">
        <v>15</v>
      </c>
      <c r="B24" s="30" t="s">
        <v>40</v>
      </c>
      <c r="C24" s="25">
        <v>11</v>
      </c>
      <c r="D24" s="5">
        <v>3141713766.0268002</v>
      </c>
      <c r="E24" s="5">
        <v>0</v>
      </c>
      <c r="F24" s="6">
        <f t="shared" si="0"/>
        <v>3141713766.0268002</v>
      </c>
      <c r="G24" s="7">
        <v>32254123.52</v>
      </c>
      <c r="H24" s="7">
        <v>361446152.47000003</v>
      </c>
      <c r="I24" s="5">
        <v>302954928.63999999</v>
      </c>
      <c r="J24" s="8">
        <f t="shared" si="1"/>
        <v>2445058561.3968005</v>
      </c>
      <c r="K24" s="8">
        <v>887238207.8082</v>
      </c>
      <c r="L24" s="21">
        <f t="shared" si="2"/>
        <v>4028951973.835</v>
      </c>
      <c r="M24" s="10">
        <f t="shared" si="3"/>
        <v>3332296769.2050004</v>
      </c>
      <c r="N24" s="1">
        <v>15</v>
      </c>
    </row>
    <row r="25" spans="1:14" ht="18" customHeight="1">
      <c r="A25" s="1">
        <v>16</v>
      </c>
      <c r="B25" s="30" t="s">
        <v>41</v>
      </c>
      <c r="C25" s="25">
        <v>27</v>
      </c>
      <c r="D25" s="5">
        <v>3467900285.5888</v>
      </c>
      <c r="E25" s="5">
        <v>624892080.98370004</v>
      </c>
      <c r="F25" s="6">
        <f t="shared" si="0"/>
        <v>4092792366.5725002</v>
      </c>
      <c r="G25" s="7">
        <v>48261551.149999999</v>
      </c>
      <c r="H25" s="7">
        <v>0</v>
      </c>
      <c r="I25" s="5">
        <v>822267522.07000005</v>
      </c>
      <c r="J25" s="8">
        <f t="shared" si="1"/>
        <v>3222263293.3525</v>
      </c>
      <c r="K25" s="8">
        <v>1050891082.6928</v>
      </c>
      <c r="L25" s="21">
        <f t="shared" si="2"/>
        <v>5143683449.2653008</v>
      </c>
      <c r="M25" s="10">
        <f t="shared" si="3"/>
        <v>4273154376.0453</v>
      </c>
      <c r="N25" s="1">
        <v>16</v>
      </c>
    </row>
    <row r="26" spans="1:14" ht="18" customHeight="1">
      <c r="A26" s="1">
        <v>17</v>
      </c>
      <c r="B26" s="30" t="s">
        <v>42</v>
      </c>
      <c r="C26" s="25">
        <v>27</v>
      </c>
      <c r="D26" s="5">
        <v>3730048454.1788998</v>
      </c>
      <c r="E26" s="5">
        <v>0</v>
      </c>
      <c r="F26" s="6">
        <f t="shared" si="0"/>
        <v>3730048454.1788998</v>
      </c>
      <c r="G26" s="7">
        <v>26900255.300000001</v>
      </c>
      <c r="H26" s="7">
        <v>0</v>
      </c>
      <c r="I26" s="5">
        <v>163223611.96000001</v>
      </c>
      <c r="J26" s="8">
        <f t="shared" si="1"/>
        <v>3539924586.9188995</v>
      </c>
      <c r="K26" s="8">
        <v>1125414099.2384</v>
      </c>
      <c r="L26" s="21">
        <f t="shared" si="2"/>
        <v>4855462553.4172993</v>
      </c>
      <c r="M26" s="10">
        <f t="shared" si="3"/>
        <v>4665338686.157299</v>
      </c>
      <c r="N26" s="1">
        <v>17</v>
      </c>
    </row>
    <row r="27" spans="1:14" ht="18" customHeight="1">
      <c r="A27" s="1">
        <v>18</v>
      </c>
      <c r="B27" s="30" t="s">
        <v>43</v>
      </c>
      <c r="C27" s="25">
        <v>23</v>
      </c>
      <c r="D27" s="5">
        <v>4370185607.6528997</v>
      </c>
      <c r="E27" s="5">
        <v>0</v>
      </c>
      <c r="F27" s="6">
        <f t="shared" si="0"/>
        <v>4370185607.6528997</v>
      </c>
      <c r="G27" s="7">
        <v>187188131.13</v>
      </c>
      <c r="H27" s="7">
        <v>0</v>
      </c>
      <c r="I27" s="5">
        <v>203254936.77000001</v>
      </c>
      <c r="J27" s="8">
        <f t="shared" si="1"/>
        <v>3979742539.7528996</v>
      </c>
      <c r="K27" s="8">
        <v>1357556190.6602001</v>
      </c>
      <c r="L27" s="21">
        <f t="shared" si="2"/>
        <v>5727741798.3130999</v>
      </c>
      <c r="M27" s="10">
        <f t="shared" si="3"/>
        <v>5337298730.4130993</v>
      </c>
      <c r="N27" s="1">
        <v>18</v>
      </c>
    </row>
    <row r="28" spans="1:14" ht="18" customHeight="1">
      <c r="A28" s="1">
        <v>19</v>
      </c>
      <c r="B28" s="30" t="s">
        <v>44</v>
      </c>
      <c r="C28" s="25">
        <v>44</v>
      </c>
      <c r="D28" s="5">
        <v>5290596210.2940998</v>
      </c>
      <c r="E28" s="5">
        <v>0</v>
      </c>
      <c r="F28" s="6">
        <f t="shared" si="0"/>
        <v>5290596210.2940998</v>
      </c>
      <c r="G28" s="7">
        <v>55426336.829999998</v>
      </c>
      <c r="H28" s="7">
        <v>0</v>
      </c>
      <c r="I28" s="5">
        <v>484232788.88999999</v>
      </c>
      <c r="J28" s="8">
        <f t="shared" si="1"/>
        <v>4750937084.5740995</v>
      </c>
      <c r="K28" s="8">
        <v>1759780823.9621999</v>
      </c>
      <c r="L28" s="21">
        <f t="shared" si="2"/>
        <v>7050377034.2563</v>
      </c>
      <c r="M28" s="10">
        <f t="shared" si="3"/>
        <v>6510717908.5362997</v>
      </c>
      <c r="N28" s="1">
        <v>19</v>
      </c>
    </row>
    <row r="29" spans="1:14" ht="18" customHeight="1">
      <c r="A29" s="1">
        <v>20</v>
      </c>
      <c r="B29" s="30" t="s">
        <v>45</v>
      </c>
      <c r="C29" s="25">
        <v>34</v>
      </c>
      <c r="D29" s="5">
        <v>4100061492.8582001</v>
      </c>
      <c r="E29" s="5">
        <v>0</v>
      </c>
      <c r="F29" s="6">
        <f t="shared" si="0"/>
        <v>4100061492.8582001</v>
      </c>
      <c r="G29" s="7">
        <v>106474344.72</v>
      </c>
      <c r="H29" s="7">
        <v>0</v>
      </c>
      <c r="I29" s="5">
        <v>628863331.16999996</v>
      </c>
      <c r="J29" s="8">
        <f t="shared" si="1"/>
        <v>3364723816.9682002</v>
      </c>
      <c r="K29" s="8">
        <v>1272813727.3985</v>
      </c>
      <c r="L29" s="21">
        <f t="shared" si="2"/>
        <v>5372875220.2567005</v>
      </c>
      <c r="M29" s="10">
        <f t="shared" si="3"/>
        <v>4637537544.3667002</v>
      </c>
      <c r="N29" s="1">
        <v>20</v>
      </c>
    </row>
    <row r="30" spans="1:14" ht="18" customHeight="1">
      <c r="A30" s="1">
        <v>21</v>
      </c>
      <c r="B30" s="30" t="s">
        <v>46</v>
      </c>
      <c r="C30" s="25">
        <v>21</v>
      </c>
      <c r="D30" s="5">
        <v>3521973277.7782998</v>
      </c>
      <c r="E30" s="5">
        <v>0</v>
      </c>
      <c r="F30" s="6">
        <f t="shared" si="0"/>
        <v>3521973277.7782998</v>
      </c>
      <c r="G30" s="7">
        <v>38646144.170000002</v>
      </c>
      <c r="H30" s="7">
        <v>0</v>
      </c>
      <c r="I30" s="5">
        <v>264239440.81</v>
      </c>
      <c r="J30" s="8">
        <f t="shared" si="1"/>
        <v>3219087692.7982998</v>
      </c>
      <c r="K30" s="8">
        <v>973456229.22160006</v>
      </c>
      <c r="L30" s="21">
        <f t="shared" si="2"/>
        <v>4495429506.9998999</v>
      </c>
      <c r="M30" s="10">
        <f t="shared" si="3"/>
        <v>4192543922.0198998</v>
      </c>
      <c r="N30" s="1">
        <v>21</v>
      </c>
    </row>
    <row r="31" spans="1:14" ht="18" customHeight="1">
      <c r="A31" s="1">
        <v>22</v>
      </c>
      <c r="B31" s="30" t="s">
        <v>47</v>
      </c>
      <c r="C31" s="25">
        <v>21</v>
      </c>
      <c r="D31" s="5">
        <v>3686442771.8930001</v>
      </c>
      <c r="E31" s="5">
        <v>0</v>
      </c>
      <c r="F31" s="6">
        <f t="shared" si="0"/>
        <v>3686442771.8930001</v>
      </c>
      <c r="G31" s="7">
        <v>25110136.539999999</v>
      </c>
      <c r="H31" s="7">
        <v>246132000</v>
      </c>
      <c r="I31" s="5">
        <v>328819851.14999998</v>
      </c>
      <c r="J31" s="8">
        <f t="shared" si="1"/>
        <v>3086380784.2030001</v>
      </c>
      <c r="K31" s="8">
        <v>985424855.79449999</v>
      </c>
      <c r="L31" s="21">
        <f t="shared" si="2"/>
        <v>4671867627.6875</v>
      </c>
      <c r="M31" s="10">
        <f t="shared" si="3"/>
        <v>4071805639.9974999</v>
      </c>
      <c r="N31" s="1">
        <v>22</v>
      </c>
    </row>
    <row r="32" spans="1:14" ht="18" customHeight="1">
      <c r="A32" s="1">
        <v>23</v>
      </c>
      <c r="B32" s="30" t="s">
        <v>48</v>
      </c>
      <c r="C32" s="25">
        <v>16</v>
      </c>
      <c r="D32" s="5">
        <v>2969047096.7259998</v>
      </c>
      <c r="E32" s="5">
        <v>0</v>
      </c>
      <c r="F32" s="6">
        <f t="shared" si="0"/>
        <v>2969047096.7259998</v>
      </c>
      <c r="G32" s="7">
        <v>38446982.479999997</v>
      </c>
      <c r="H32" s="7">
        <v>0</v>
      </c>
      <c r="I32" s="5">
        <v>347813959.43000001</v>
      </c>
      <c r="J32" s="8">
        <f t="shared" si="1"/>
        <v>2582786154.816</v>
      </c>
      <c r="K32" s="8">
        <v>898432750.52550006</v>
      </c>
      <c r="L32" s="21">
        <f t="shared" si="2"/>
        <v>3867479847.2515001</v>
      </c>
      <c r="M32" s="10">
        <f t="shared" si="3"/>
        <v>3481218905.3415003</v>
      </c>
      <c r="N32" s="1">
        <v>23</v>
      </c>
    </row>
    <row r="33" spans="1:14" ht="18" customHeight="1">
      <c r="A33" s="1">
        <v>24</v>
      </c>
      <c r="B33" s="30" t="s">
        <v>49</v>
      </c>
      <c r="C33" s="25">
        <v>20</v>
      </c>
      <c r="D33" s="5">
        <v>4468251716.0170002</v>
      </c>
      <c r="E33" s="5">
        <v>0</v>
      </c>
      <c r="F33" s="6">
        <f t="shared" si="0"/>
        <v>4468251716.0170002</v>
      </c>
      <c r="G33" s="7">
        <v>848989585.16999996</v>
      </c>
      <c r="H33" s="7">
        <v>2000000000</v>
      </c>
      <c r="I33" s="5">
        <v>0</v>
      </c>
      <c r="J33" s="8">
        <f t="shared" si="1"/>
        <v>1619262130.8470001</v>
      </c>
      <c r="K33" s="8">
        <v>8899595352.4151001</v>
      </c>
      <c r="L33" s="21">
        <f t="shared" si="2"/>
        <v>13367847068.4321</v>
      </c>
      <c r="M33" s="10">
        <f t="shared" si="3"/>
        <v>10518857483.2621</v>
      </c>
      <c r="N33" s="1">
        <v>24</v>
      </c>
    </row>
    <row r="34" spans="1:14" ht="18" customHeight="1">
      <c r="A34" s="1">
        <v>25</v>
      </c>
      <c r="B34" s="30" t="s">
        <v>50</v>
      </c>
      <c r="C34" s="25">
        <v>13</v>
      </c>
      <c r="D34" s="5">
        <v>3075939171.9622002</v>
      </c>
      <c r="E34" s="5">
        <v>0</v>
      </c>
      <c r="F34" s="6">
        <f t="shared" si="0"/>
        <v>3075939171.9622002</v>
      </c>
      <c r="G34" s="7">
        <v>28548664.739999998</v>
      </c>
      <c r="H34" s="7">
        <v>101637860.22</v>
      </c>
      <c r="I34" s="5">
        <v>124304116.61</v>
      </c>
      <c r="J34" s="8">
        <f t="shared" si="1"/>
        <v>2821448530.3922005</v>
      </c>
      <c r="K34" s="8">
        <v>846742955.92990005</v>
      </c>
      <c r="L34" s="21">
        <f t="shared" si="2"/>
        <v>3922682127.8921003</v>
      </c>
      <c r="M34" s="10">
        <f t="shared" si="3"/>
        <v>3668191486.3221006</v>
      </c>
      <c r="N34" s="1">
        <v>25</v>
      </c>
    </row>
    <row r="35" spans="1:14" ht="18" customHeight="1">
      <c r="A35" s="1">
        <v>26</v>
      </c>
      <c r="B35" s="30" t="s">
        <v>51</v>
      </c>
      <c r="C35" s="25">
        <v>25</v>
      </c>
      <c r="D35" s="5">
        <v>3950906913.2179999</v>
      </c>
      <c r="E35" s="5">
        <v>0</v>
      </c>
      <c r="F35" s="6">
        <f t="shared" si="0"/>
        <v>3950906913.2179999</v>
      </c>
      <c r="G35" s="7">
        <v>33821814.579999998</v>
      </c>
      <c r="H35" s="7">
        <v>275631992.38</v>
      </c>
      <c r="I35" s="5">
        <v>294933592.88999999</v>
      </c>
      <c r="J35" s="8">
        <f t="shared" si="1"/>
        <v>3346519513.368</v>
      </c>
      <c r="K35" s="8">
        <v>1056657124.9868</v>
      </c>
      <c r="L35" s="21">
        <f t="shared" si="2"/>
        <v>5007564038.2047997</v>
      </c>
      <c r="M35" s="10">
        <f t="shared" si="3"/>
        <v>4403176638.3548002</v>
      </c>
      <c r="N35" s="1">
        <v>26</v>
      </c>
    </row>
    <row r="36" spans="1:14" ht="18" customHeight="1">
      <c r="A36" s="1">
        <v>27</v>
      </c>
      <c r="B36" s="30" t="s">
        <v>52</v>
      </c>
      <c r="C36" s="25">
        <v>20</v>
      </c>
      <c r="D36" s="5">
        <v>3098784177.6198001</v>
      </c>
      <c r="E36" s="5">
        <v>0</v>
      </c>
      <c r="F36" s="6">
        <f t="shared" si="0"/>
        <v>3098784177.6198001</v>
      </c>
      <c r="G36" s="7">
        <v>69935871.299999997</v>
      </c>
      <c r="H36" s="7">
        <v>0</v>
      </c>
      <c r="I36" s="5">
        <v>1133331119.97</v>
      </c>
      <c r="J36" s="8">
        <f t="shared" si="1"/>
        <v>1895517186.3497999</v>
      </c>
      <c r="K36" s="8">
        <v>1124886161.7809999</v>
      </c>
      <c r="L36" s="21">
        <f t="shared" si="2"/>
        <v>4223670339.4007998</v>
      </c>
      <c r="M36" s="10">
        <f t="shared" si="3"/>
        <v>3020403348.1307998</v>
      </c>
      <c r="N36" s="1">
        <v>27</v>
      </c>
    </row>
    <row r="37" spans="1:14" ht="18" customHeight="1">
      <c r="A37" s="1">
        <v>28</v>
      </c>
      <c r="B37" s="30" t="s">
        <v>53</v>
      </c>
      <c r="C37" s="25">
        <v>18</v>
      </c>
      <c r="D37" s="5">
        <v>3104923216.119</v>
      </c>
      <c r="E37" s="5">
        <v>1629426060.4658</v>
      </c>
      <c r="F37" s="6">
        <f t="shared" si="0"/>
        <v>4734349276.5847998</v>
      </c>
      <c r="G37" s="7">
        <v>53057456.93</v>
      </c>
      <c r="H37" s="7">
        <v>307710850.69999999</v>
      </c>
      <c r="I37" s="5">
        <v>236499022.94999999</v>
      </c>
      <c r="J37" s="8">
        <f t="shared" si="1"/>
        <v>4137081946.0047998</v>
      </c>
      <c r="K37" s="8">
        <v>1001895888.22</v>
      </c>
      <c r="L37" s="21">
        <f t="shared" si="2"/>
        <v>5736245164.8048</v>
      </c>
      <c r="M37" s="10">
        <f t="shared" si="3"/>
        <v>5138977834.2248001</v>
      </c>
      <c r="N37" s="1">
        <v>28</v>
      </c>
    </row>
    <row r="38" spans="1:14" ht="18" customHeight="1">
      <c r="A38" s="1">
        <v>29</v>
      </c>
      <c r="B38" s="30" t="s">
        <v>54</v>
      </c>
      <c r="C38" s="25">
        <v>30</v>
      </c>
      <c r="D38" s="5">
        <v>3041977304.2472</v>
      </c>
      <c r="E38" s="5">
        <v>0</v>
      </c>
      <c r="F38" s="6">
        <f t="shared" si="0"/>
        <v>3041977304.2472</v>
      </c>
      <c r="G38" s="7">
        <v>100711658.43000001</v>
      </c>
      <c r="H38" s="7">
        <v>945881467</v>
      </c>
      <c r="I38" s="5">
        <v>1375047323.53</v>
      </c>
      <c r="J38" s="8">
        <f t="shared" si="1"/>
        <v>620336855.28720021</v>
      </c>
      <c r="K38" s="8">
        <v>1007888442.1217999</v>
      </c>
      <c r="L38" s="21">
        <f t="shared" si="2"/>
        <v>4049865746.369</v>
      </c>
      <c r="M38" s="10">
        <f t="shared" si="3"/>
        <v>1628225297.4090002</v>
      </c>
      <c r="N38" s="1">
        <v>29</v>
      </c>
    </row>
    <row r="39" spans="1:14" ht="18" customHeight="1">
      <c r="A39" s="1">
        <v>30</v>
      </c>
      <c r="B39" s="30" t="s">
        <v>55</v>
      </c>
      <c r="C39" s="25">
        <v>33</v>
      </c>
      <c r="D39" s="5">
        <v>3741034396.2614002</v>
      </c>
      <c r="E39" s="5">
        <v>0</v>
      </c>
      <c r="F39" s="6">
        <f t="shared" si="0"/>
        <v>3741034396.2614002</v>
      </c>
      <c r="G39" s="7">
        <v>122941928.58</v>
      </c>
      <c r="H39" s="7">
        <v>99912935</v>
      </c>
      <c r="I39" s="5">
        <v>399777987.94999999</v>
      </c>
      <c r="J39" s="8">
        <f t="shared" si="1"/>
        <v>3118401544.7314005</v>
      </c>
      <c r="K39" s="8">
        <v>1462432026.826</v>
      </c>
      <c r="L39" s="21">
        <f t="shared" si="2"/>
        <v>5203466423.0874004</v>
      </c>
      <c r="M39" s="10">
        <f t="shared" si="3"/>
        <v>4580833571.5574007</v>
      </c>
      <c r="N39" s="1">
        <v>30</v>
      </c>
    </row>
    <row r="40" spans="1:14" ht="18" customHeight="1">
      <c r="A40" s="1">
        <v>31</v>
      </c>
      <c r="B40" s="30" t="s">
        <v>56</v>
      </c>
      <c r="C40" s="25">
        <v>17</v>
      </c>
      <c r="D40" s="5">
        <v>3483026304.546</v>
      </c>
      <c r="E40" s="5">
        <v>0</v>
      </c>
      <c r="F40" s="6">
        <f t="shared" si="0"/>
        <v>3483026304.546</v>
      </c>
      <c r="G40" s="7">
        <v>20264710.649999999</v>
      </c>
      <c r="H40" s="7">
        <v>609914612.08000004</v>
      </c>
      <c r="I40" s="5">
        <v>519359488.18000001</v>
      </c>
      <c r="J40" s="8">
        <f t="shared" si="1"/>
        <v>2333487493.6360002</v>
      </c>
      <c r="K40" s="8">
        <v>986969664.65380001</v>
      </c>
      <c r="L40" s="21">
        <f t="shared" si="2"/>
        <v>4469995969.1998005</v>
      </c>
      <c r="M40" s="10">
        <f t="shared" si="3"/>
        <v>3320457158.2898002</v>
      </c>
      <c r="N40" s="1">
        <v>31</v>
      </c>
    </row>
    <row r="41" spans="1:14" ht="18" customHeight="1">
      <c r="A41" s="1">
        <v>32</v>
      </c>
      <c r="B41" s="30" t="s">
        <v>57</v>
      </c>
      <c r="C41" s="25">
        <v>23</v>
      </c>
      <c r="D41" s="5">
        <v>3597142007.1620998</v>
      </c>
      <c r="E41" s="5">
        <v>10056760942.787901</v>
      </c>
      <c r="F41" s="6">
        <f t="shared" si="0"/>
        <v>13653902949.950001</v>
      </c>
      <c r="G41" s="7">
        <v>55725790.240000002</v>
      </c>
      <c r="H41" s="7">
        <v>0</v>
      </c>
      <c r="I41" s="5">
        <v>1267549523.03</v>
      </c>
      <c r="J41" s="8">
        <f t="shared" si="1"/>
        <v>12330627636.68</v>
      </c>
      <c r="K41" s="8">
        <v>1667617014.8362</v>
      </c>
      <c r="L41" s="21">
        <f t="shared" si="2"/>
        <v>15321519964.786201</v>
      </c>
      <c r="M41" s="10">
        <f t="shared" si="3"/>
        <v>13998244651.516201</v>
      </c>
      <c r="N41" s="1">
        <v>32</v>
      </c>
    </row>
    <row r="42" spans="1:14" ht="18" customHeight="1">
      <c r="A42" s="1">
        <v>33</v>
      </c>
      <c r="B42" s="30" t="s">
        <v>58</v>
      </c>
      <c r="C42" s="25">
        <v>23</v>
      </c>
      <c r="D42" s="5">
        <v>3675952572.9896998</v>
      </c>
      <c r="E42" s="5">
        <v>0</v>
      </c>
      <c r="F42" s="6">
        <f t="shared" si="0"/>
        <v>3675952572.9896998</v>
      </c>
      <c r="G42" s="7">
        <v>35194980.439999998</v>
      </c>
      <c r="H42" s="7">
        <v>0</v>
      </c>
      <c r="I42" s="5">
        <v>573519483.79999995</v>
      </c>
      <c r="J42" s="8">
        <f t="shared" si="1"/>
        <v>3067238108.7496996</v>
      </c>
      <c r="K42" s="8">
        <v>1023807519.8741</v>
      </c>
      <c r="L42" s="21">
        <f t="shared" si="2"/>
        <v>4699760092.8638</v>
      </c>
      <c r="M42" s="10">
        <f t="shared" si="3"/>
        <v>4091045628.6237993</v>
      </c>
      <c r="N42" s="1">
        <v>33</v>
      </c>
    </row>
    <row r="43" spans="1:14" ht="18" customHeight="1">
      <c r="A43" s="1">
        <v>34</v>
      </c>
      <c r="B43" s="30" t="s">
        <v>59</v>
      </c>
      <c r="C43" s="25">
        <v>16</v>
      </c>
      <c r="D43" s="5">
        <v>3212936133.4562001</v>
      </c>
      <c r="E43" s="5">
        <v>0</v>
      </c>
      <c r="F43" s="6">
        <f t="shared" si="0"/>
        <v>3212936133.4562001</v>
      </c>
      <c r="G43" s="7">
        <v>17865776.940000001</v>
      </c>
      <c r="H43" s="7">
        <v>0</v>
      </c>
      <c r="I43" s="5">
        <v>446352804.32999998</v>
      </c>
      <c r="J43" s="8">
        <f t="shared" si="1"/>
        <v>2748717552.1862001</v>
      </c>
      <c r="K43" s="8">
        <v>896482544.54869998</v>
      </c>
      <c r="L43" s="21">
        <f t="shared" si="2"/>
        <v>4109418678.0049</v>
      </c>
      <c r="M43" s="10">
        <f t="shared" si="3"/>
        <v>3645200096.7349</v>
      </c>
      <c r="N43" s="1">
        <v>34</v>
      </c>
    </row>
    <row r="44" spans="1:14" ht="18" customHeight="1">
      <c r="A44" s="1">
        <v>35</v>
      </c>
      <c r="B44" s="30" t="s">
        <v>60</v>
      </c>
      <c r="C44" s="25">
        <v>17</v>
      </c>
      <c r="D44" s="5">
        <v>3312124710.6231999</v>
      </c>
      <c r="E44" s="5">
        <v>0</v>
      </c>
      <c r="F44" s="6">
        <f t="shared" si="0"/>
        <v>3312124710.6231999</v>
      </c>
      <c r="G44" s="7">
        <v>33361313.620000001</v>
      </c>
      <c r="H44" s="7">
        <v>0</v>
      </c>
      <c r="I44" s="5">
        <v>89972595.590000004</v>
      </c>
      <c r="J44" s="8">
        <f t="shared" si="1"/>
        <v>3188790801.4131999</v>
      </c>
      <c r="K44" s="8">
        <v>906522115.63689995</v>
      </c>
      <c r="L44" s="21">
        <f t="shared" si="2"/>
        <v>4218646826.2600999</v>
      </c>
      <c r="M44" s="10">
        <f t="shared" si="3"/>
        <v>4095312917.0500998</v>
      </c>
      <c r="N44" s="1">
        <v>35</v>
      </c>
    </row>
    <row r="45" spans="1:14" ht="18" customHeight="1" thickBot="1">
      <c r="A45" s="1">
        <v>36</v>
      </c>
      <c r="B45" s="30" t="s">
        <v>61</v>
      </c>
      <c r="C45" s="25">
        <v>14</v>
      </c>
      <c r="D45" s="5">
        <v>3319178569.1341</v>
      </c>
      <c r="E45" s="5">
        <v>0</v>
      </c>
      <c r="F45" s="6">
        <f t="shared" si="0"/>
        <v>3319178569.1341</v>
      </c>
      <c r="G45" s="7">
        <v>21475442.949999999</v>
      </c>
      <c r="H45" s="7">
        <v>488822936.86000001</v>
      </c>
      <c r="I45" s="5">
        <v>780842346.25999999</v>
      </c>
      <c r="J45" s="8">
        <f t="shared" si="1"/>
        <v>2028037843.0641</v>
      </c>
      <c r="K45" s="8">
        <v>982935839.03380001</v>
      </c>
      <c r="L45" s="21">
        <f t="shared" si="2"/>
        <v>4302114408.1679001</v>
      </c>
      <c r="M45" s="10">
        <f t="shared" si="3"/>
        <v>3010973682.0978999</v>
      </c>
      <c r="N45" s="1">
        <v>36</v>
      </c>
    </row>
    <row r="46" spans="1:14" ht="18" customHeight="1" thickTop="1" thickBot="1">
      <c r="A46" s="1"/>
      <c r="B46" s="101" t="s">
        <v>880</v>
      </c>
      <c r="C46" s="102"/>
      <c r="D46" s="11">
        <f>SUM(D10:D45)</f>
        <v>126481775937.76361</v>
      </c>
      <c r="E46" s="11">
        <f t="shared" ref="E46:M46" si="4">SUM(E10:E45)</f>
        <v>52042379514.249603</v>
      </c>
      <c r="F46" s="11">
        <f t="shared" si="4"/>
        <v>178524155452.01315</v>
      </c>
      <c r="G46" s="11">
        <f t="shared" si="4"/>
        <v>2850986513.269999</v>
      </c>
      <c r="H46" s="11">
        <f t="shared" si="4"/>
        <v>8194190859.29</v>
      </c>
      <c r="I46" s="11">
        <f t="shared" si="4"/>
        <v>18617367311.6507</v>
      </c>
      <c r="J46" s="11">
        <f t="shared" si="4"/>
        <v>148861610767.80246</v>
      </c>
      <c r="K46" s="11">
        <f t="shared" si="4"/>
        <v>46390306236.4701</v>
      </c>
      <c r="L46" s="11">
        <f t="shared" si="4"/>
        <v>224914461688.48331</v>
      </c>
      <c r="M46" s="11">
        <f t="shared" si="4"/>
        <v>195251917004.27261</v>
      </c>
    </row>
    <row r="47" spans="1:14" ht="13.5" thickTop="1">
      <c r="B47" t="s">
        <v>18</v>
      </c>
      <c r="I47" s="31"/>
      <c r="J47" s="31"/>
      <c r="K47" s="33"/>
    </row>
    <row r="48" spans="1:14">
      <c r="B48" s="90" t="s">
        <v>918</v>
      </c>
      <c r="I48" s="32"/>
      <c r="J48" s="31"/>
    </row>
    <row r="49" spans="1:12">
      <c r="C49" s="22" t="s">
        <v>24</v>
      </c>
      <c r="I49" s="32"/>
      <c r="J49" s="32"/>
    </row>
    <row r="50" spans="1:12">
      <c r="C50" s="22"/>
      <c r="L50" s="31"/>
    </row>
    <row r="52" spans="1:12">
      <c r="L52" s="32"/>
    </row>
    <row r="53" spans="1:12" ht="20.25">
      <c r="A53" s="27" t="s">
        <v>22</v>
      </c>
    </row>
  </sheetData>
  <mergeCells count="16">
    <mergeCell ref="A2:P2"/>
    <mergeCell ref="A4:M4"/>
    <mergeCell ref="D5:M5"/>
    <mergeCell ref="B46:C46"/>
    <mergeCell ref="J7:J8"/>
    <mergeCell ref="G7:I7"/>
    <mergeCell ref="N7:N8"/>
    <mergeCell ref="M7:M8"/>
    <mergeCell ref="L7:L8"/>
    <mergeCell ref="K7:K8"/>
    <mergeCell ref="A7:A8"/>
    <mergeCell ref="F7:F8"/>
    <mergeCell ref="E7:E8"/>
    <mergeCell ref="D7:D8"/>
    <mergeCell ref="C7:C8"/>
    <mergeCell ref="B7:B8"/>
  </mergeCells>
  <phoneticPr fontId="3" type="noConversion"/>
  <pageMargins left="0.4" right="0.17" top="0.17" bottom="0.17" header="0.51" footer="0.17"/>
  <pageSetup scale="5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15"/>
  <sheetViews>
    <sheetView tabSelected="1" topLeftCell="B4" zoomScale="98" workbookViewId="0">
      <pane xSplit="3" ySplit="3" topLeftCell="E414" activePane="bottomRight" state="frozen"/>
      <selection activeCell="B4" sqref="B4"/>
      <selection pane="topRight" activeCell="E4" sqref="E4"/>
      <selection pane="bottomLeft" activeCell="B7" sqref="B7"/>
      <selection pane="bottomRight" activeCell="B261" sqref="B261:D261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2" customWidth="1"/>
    <col min="7" max="7" width="18.42578125" customWidth="1"/>
    <col min="8" max="8" width="19.7109375" bestFit="1" customWidth="1"/>
    <col min="9" max="9" width="0.7109375" customWidth="1"/>
    <col min="10" max="10" width="4.7109375" style="18" customWidth="1"/>
    <col min="11" max="11" width="13" customWidth="1"/>
    <col min="12" max="12" width="9.42578125" bestFit="1" customWidth="1"/>
    <col min="13" max="13" width="22.28515625" customWidth="1"/>
    <col min="14" max="14" width="18.7109375" customWidth="1"/>
    <col min="15" max="15" width="21.85546875" customWidth="1"/>
    <col min="16" max="16" width="18.7109375" customWidth="1"/>
    <col min="17" max="17" width="22.140625" bestFit="1" customWidth="1"/>
  </cols>
  <sheetData>
    <row r="1" spans="1:17" ht="26.25">
      <c r="A1" s="92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">
      <c r="I3" s="24" t="s">
        <v>15</v>
      </c>
    </row>
    <row r="4" spans="1:17" ht="45" customHeight="1">
      <c r="B4" s="118" t="s">
        <v>919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>
      <c r="I5" s="18">
        <v>0</v>
      </c>
    </row>
    <row r="6" spans="1:17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881</v>
      </c>
      <c r="G6" s="3" t="s">
        <v>10</v>
      </c>
      <c r="H6" s="3" t="s">
        <v>16</v>
      </c>
      <c r="I6" s="12"/>
      <c r="J6" s="19"/>
      <c r="K6" s="3" t="s">
        <v>8</v>
      </c>
      <c r="L6" s="3" t="s">
        <v>0</v>
      </c>
      <c r="M6" s="3" t="s">
        <v>9</v>
      </c>
      <c r="N6" s="3" t="s">
        <v>5</v>
      </c>
      <c r="O6" s="3" t="s">
        <v>881</v>
      </c>
      <c r="P6" s="3" t="s">
        <v>10</v>
      </c>
      <c r="Q6" s="3" t="s">
        <v>16</v>
      </c>
    </row>
    <row r="7" spans="1:17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12"/>
      <c r="J7" s="19"/>
      <c r="K7" s="4"/>
      <c r="L7" s="4"/>
      <c r="M7" s="4"/>
      <c r="N7" s="4" t="s">
        <v>4</v>
      </c>
      <c r="O7" s="4" t="s">
        <v>4</v>
      </c>
      <c r="P7" s="4" t="s">
        <v>4</v>
      </c>
      <c r="Q7" s="4" t="s">
        <v>4</v>
      </c>
    </row>
    <row r="8" spans="1:17" ht="24.95" customHeight="1">
      <c r="A8" s="116">
        <v>1</v>
      </c>
      <c r="B8" s="113" t="s">
        <v>26</v>
      </c>
      <c r="C8" s="1">
        <v>1</v>
      </c>
      <c r="D8" s="5" t="s">
        <v>65</v>
      </c>
      <c r="E8" s="5">
        <v>103690081.2792</v>
      </c>
      <c r="F8" s="5">
        <v>0</v>
      </c>
      <c r="G8" s="5">
        <v>29370442.6358</v>
      </c>
      <c r="H8" s="6">
        <f>E8+F8+G8</f>
        <v>133060523.91500001</v>
      </c>
      <c r="I8" s="12"/>
      <c r="J8" s="119">
        <v>19</v>
      </c>
      <c r="K8" s="113" t="s">
        <v>44</v>
      </c>
      <c r="L8" s="13">
        <v>26</v>
      </c>
      <c r="M8" s="5" t="s">
        <v>446</v>
      </c>
      <c r="N8" s="5">
        <v>109769685.9411</v>
      </c>
      <c r="O8" s="5">
        <v>0</v>
      </c>
      <c r="P8" s="5">
        <v>30901774.629700001</v>
      </c>
      <c r="Q8" s="6">
        <f>N8+O8+P8</f>
        <v>140671460.57080001</v>
      </c>
    </row>
    <row r="9" spans="1:17" ht="24.95" customHeight="1">
      <c r="A9" s="116"/>
      <c r="B9" s="114"/>
      <c r="C9" s="1">
        <v>2</v>
      </c>
      <c r="D9" s="5" t="s">
        <v>66</v>
      </c>
      <c r="E9" s="5">
        <v>172993392.822</v>
      </c>
      <c r="F9" s="5">
        <v>0</v>
      </c>
      <c r="G9" s="5">
        <v>51388938.080200002</v>
      </c>
      <c r="H9" s="6">
        <f t="shared" ref="H9:H72" si="0">E9+F9+G9</f>
        <v>224382330.90219998</v>
      </c>
      <c r="I9" s="12"/>
      <c r="J9" s="119"/>
      <c r="K9" s="114"/>
      <c r="L9" s="13">
        <v>27</v>
      </c>
      <c r="M9" s="5" t="s">
        <v>447</v>
      </c>
      <c r="N9" s="5">
        <v>107501152.4251</v>
      </c>
      <c r="O9" s="5">
        <v>0</v>
      </c>
      <c r="P9" s="5">
        <v>33239104.8332</v>
      </c>
      <c r="Q9" s="6">
        <f t="shared" ref="Q9:Q72" si="1">N9+O9+P9</f>
        <v>140740257.25830001</v>
      </c>
    </row>
    <row r="10" spans="1:17" ht="24.95" customHeight="1">
      <c r="A10" s="116"/>
      <c r="B10" s="114"/>
      <c r="C10" s="1">
        <v>3</v>
      </c>
      <c r="D10" s="5" t="s">
        <v>67</v>
      </c>
      <c r="E10" s="5">
        <v>121719898.3985</v>
      </c>
      <c r="F10" s="5">
        <v>0</v>
      </c>
      <c r="G10" s="5">
        <v>33735528.414399996</v>
      </c>
      <c r="H10" s="6">
        <f t="shared" si="0"/>
        <v>155455426.81290001</v>
      </c>
      <c r="I10" s="12"/>
      <c r="J10" s="119"/>
      <c r="K10" s="114"/>
      <c r="L10" s="13">
        <v>28</v>
      </c>
      <c r="M10" s="5" t="s">
        <v>448</v>
      </c>
      <c r="N10" s="5">
        <v>107598464.8857</v>
      </c>
      <c r="O10" s="5">
        <v>0</v>
      </c>
      <c r="P10" s="5">
        <v>32683847.102699999</v>
      </c>
      <c r="Q10" s="6">
        <f t="shared" si="1"/>
        <v>140282311.98840001</v>
      </c>
    </row>
    <row r="11" spans="1:17" ht="24.95" customHeight="1">
      <c r="A11" s="116"/>
      <c r="B11" s="114"/>
      <c r="C11" s="1">
        <v>4</v>
      </c>
      <c r="D11" s="5" t="s">
        <v>68</v>
      </c>
      <c r="E11" s="5">
        <v>124019393.4896</v>
      </c>
      <c r="F11" s="5">
        <v>0</v>
      </c>
      <c r="G11" s="5">
        <v>35260086.021200001</v>
      </c>
      <c r="H11" s="6">
        <f t="shared" si="0"/>
        <v>159279479.5108</v>
      </c>
      <c r="I11" s="12"/>
      <c r="J11" s="119"/>
      <c r="K11" s="114"/>
      <c r="L11" s="13">
        <v>29</v>
      </c>
      <c r="M11" s="5" t="s">
        <v>449</v>
      </c>
      <c r="N11" s="5">
        <v>127522036.9983</v>
      </c>
      <c r="O11" s="5">
        <v>0</v>
      </c>
      <c r="P11" s="5">
        <v>38653737.688299999</v>
      </c>
      <c r="Q11" s="6">
        <f t="shared" si="1"/>
        <v>166175774.6866</v>
      </c>
    </row>
    <row r="12" spans="1:17" ht="24.95" customHeight="1">
      <c r="A12" s="116"/>
      <c r="B12" s="114"/>
      <c r="C12" s="1">
        <v>5</v>
      </c>
      <c r="D12" s="5" t="s">
        <v>69</v>
      </c>
      <c r="E12" s="5">
        <v>112881937.40710001</v>
      </c>
      <c r="F12" s="5">
        <v>0</v>
      </c>
      <c r="G12" s="5">
        <v>31493548.309999999</v>
      </c>
      <c r="H12" s="6">
        <f t="shared" si="0"/>
        <v>144375485.71709999</v>
      </c>
      <c r="I12" s="12"/>
      <c r="J12" s="119"/>
      <c r="K12" s="114"/>
      <c r="L12" s="13">
        <v>30</v>
      </c>
      <c r="M12" s="5" t="s">
        <v>450</v>
      </c>
      <c r="N12" s="5">
        <v>128519639.04979999</v>
      </c>
      <c r="O12" s="5">
        <v>0</v>
      </c>
      <c r="P12" s="5">
        <v>38054841.627800003</v>
      </c>
      <c r="Q12" s="6">
        <f t="shared" si="1"/>
        <v>166574480.6776</v>
      </c>
    </row>
    <row r="13" spans="1:17" ht="24.95" customHeight="1">
      <c r="A13" s="116"/>
      <c r="B13" s="114"/>
      <c r="C13" s="1">
        <v>6</v>
      </c>
      <c r="D13" s="5" t="s">
        <v>70</v>
      </c>
      <c r="E13" s="5">
        <v>116577863.656</v>
      </c>
      <c r="F13" s="5">
        <v>0</v>
      </c>
      <c r="G13" s="5">
        <v>32589100.069400001</v>
      </c>
      <c r="H13" s="6">
        <f t="shared" si="0"/>
        <v>149166963.7254</v>
      </c>
      <c r="I13" s="12"/>
      <c r="J13" s="119"/>
      <c r="K13" s="114"/>
      <c r="L13" s="13">
        <v>31</v>
      </c>
      <c r="M13" s="5" t="s">
        <v>50</v>
      </c>
      <c r="N13" s="5">
        <v>222207049.9727</v>
      </c>
      <c r="O13" s="5">
        <v>0</v>
      </c>
      <c r="P13" s="5">
        <v>64702410.387999997</v>
      </c>
      <c r="Q13" s="6">
        <f t="shared" si="1"/>
        <v>286909460.36070001</v>
      </c>
    </row>
    <row r="14" spans="1:17" ht="24.95" customHeight="1">
      <c r="A14" s="116"/>
      <c r="B14" s="114"/>
      <c r="C14" s="1">
        <v>7</v>
      </c>
      <c r="D14" s="5" t="s">
        <v>71</v>
      </c>
      <c r="E14" s="5">
        <v>113111752.5961</v>
      </c>
      <c r="F14" s="5">
        <v>0</v>
      </c>
      <c r="G14" s="5">
        <v>31268675.193100002</v>
      </c>
      <c r="H14" s="6">
        <f t="shared" si="0"/>
        <v>144380427.78920001</v>
      </c>
      <c r="I14" s="12"/>
      <c r="J14" s="119"/>
      <c r="K14" s="114"/>
      <c r="L14" s="13">
        <v>32</v>
      </c>
      <c r="M14" s="5" t="s">
        <v>451</v>
      </c>
      <c r="N14" s="5">
        <v>111298604.9562</v>
      </c>
      <c r="O14" s="5">
        <v>0</v>
      </c>
      <c r="P14" s="5">
        <v>33297428.4705</v>
      </c>
      <c r="Q14" s="6">
        <f t="shared" si="1"/>
        <v>144596033.4267</v>
      </c>
    </row>
    <row r="15" spans="1:17" ht="24.95" customHeight="1">
      <c r="A15" s="116"/>
      <c r="B15" s="114"/>
      <c r="C15" s="1">
        <v>8</v>
      </c>
      <c r="D15" s="5" t="s">
        <v>72</v>
      </c>
      <c r="E15" s="5">
        <v>110291011.9665</v>
      </c>
      <c r="F15" s="5">
        <v>0</v>
      </c>
      <c r="G15" s="5">
        <v>29854431.3871</v>
      </c>
      <c r="H15" s="6">
        <f t="shared" si="0"/>
        <v>140145443.3536</v>
      </c>
      <c r="I15" s="12"/>
      <c r="J15" s="119"/>
      <c r="K15" s="114"/>
      <c r="L15" s="13">
        <v>33</v>
      </c>
      <c r="M15" s="5" t="s">
        <v>452</v>
      </c>
      <c r="N15" s="5">
        <v>110149007.0316</v>
      </c>
      <c r="O15" s="5">
        <v>0</v>
      </c>
      <c r="P15" s="5">
        <v>30468314.471000001</v>
      </c>
      <c r="Q15" s="6">
        <f t="shared" si="1"/>
        <v>140617321.50260001</v>
      </c>
    </row>
    <row r="16" spans="1:17" ht="24.95" customHeight="1">
      <c r="A16" s="116"/>
      <c r="B16" s="114"/>
      <c r="C16" s="1">
        <v>9</v>
      </c>
      <c r="D16" s="5" t="s">
        <v>73</v>
      </c>
      <c r="E16" s="5">
        <v>118988295.8757</v>
      </c>
      <c r="F16" s="5">
        <v>0</v>
      </c>
      <c r="G16" s="5">
        <v>33298588.325199999</v>
      </c>
      <c r="H16" s="6">
        <f t="shared" si="0"/>
        <v>152286884.20089999</v>
      </c>
      <c r="I16" s="12"/>
      <c r="J16" s="119"/>
      <c r="K16" s="114"/>
      <c r="L16" s="13">
        <v>34</v>
      </c>
      <c r="M16" s="5" t="s">
        <v>453</v>
      </c>
      <c r="N16" s="5">
        <v>131851151.1551</v>
      </c>
      <c r="O16" s="5">
        <v>0</v>
      </c>
      <c r="P16" s="5">
        <v>39025603.074900001</v>
      </c>
      <c r="Q16" s="6">
        <f t="shared" si="1"/>
        <v>170876754.23000002</v>
      </c>
    </row>
    <row r="17" spans="1:17" ht="24.95" customHeight="1">
      <c r="A17" s="116"/>
      <c r="B17" s="114"/>
      <c r="C17" s="1">
        <v>10</v>
      </c>
      <c r="D17" s="5" t="s">
        <v>74</v>
      </c>
      <c r="E17" s="5">
        <v>120749044.0433</v>
      </c>
      <c r="F17" s="5">
        <v>0</v>
      </c>
      <c r="G17" s="5">
        <v>34517329.628600001</v>
      </c>
      <c r="H17" s="6">
        <f t="shared" si="0"/>
        <v>155266373.6719</v>
      </c>
      <c r="I17" s="12"/>
      <c r="J17" s="119"/>
      <c r="K17" s="114"/>
      <c r="L17" s="13">
        <v>35</v>
      </c>
      <c r="M17" s="5" t="s">
        <v>454</v>
      </c>
      <c r="N17" s="5">
        <v>108789908.29610001</v>
      </c>
      <c r="O17" s="5">
        <v>0</v>
      </c>
      <c r="P17" s="5">
        <v>32961127.9749</v>
      </c>
      <c r="Q17" s="6">
        <f t="shared" si="1"/>
        <v>141751036.271</v>
      </c>
    </row>
    <row r="18" spans="1:17" ht="24.95" customHeight="1">
      <c r="A18" s="116"/>
      <c r="B18" s="114"/>
      <c r="C18" s="1">
        <v>11</v>
      </c>
      <c r="D18" s="5" t="s">
        <v>75</v>
      </c>
      <c r="E18" s="5">
        <v>132048738.2062</v>
      </c>
      <c r="F18" s="5">
        <v>0</v>
      </c>
      <c r="G18" s="5">
        <v>38951109.237800002</v>
      </c>
      <c r="H18" s="6">
        <f t="shared" si="0"/>
        <v>170999847.44400001</v>
      </c>
      <c r="I18" s="12"/>
      <c r="J18" s="119"/>
      <c r="K18" s="114"/>
      <c r="L18" s="13">
        <v>36</v>
      </c>
      <c r="M18" s="5" t="s">
        <v>455</v>
      </c>
      <c r="N18" s="5">
        <v>137693516.24680001</v>
      </c>
      <c r="O18" s="5">
        <v>0</v>
      </c>
      <c r="P18" s="5">
        <v>40829529.512199998</v>
      </c>
      <c r="Q18" s="6">
        <f t="shared" si="1"/>
        <v>178523045.759</v>
      </c>
    </row>
    <row r="19" spans="1:17" ht="24.95" customHeight="1">
      <c r="A19" s="116"/>
      <c r="B19" s="114"/>
      <c r="C19" s="1">
        <v>12</v>
      </c>
      <c r="D19" s="5" t="s">
        <v>76</v>
      </c>
      <c r="E19" s="5">
        <v>127139460.7858</v>
      </c>
      <c r="F19" s="5">
        <v>0</v>
      </c>
      <c r="G19" s="5">
        <v>37175509.435800001</v>
      </c>
      <c r="H19" s="6">
        <f t="shared" si="0"/>
        <v>164314970.2216</v>
      </c>
      <c r="I19" s="12"/>
      <c r="J19" s="119"/>
      <c r="K19" s="114"/>
      <c r="L19" s="13">
        <v>37</v>
      </c>
      <c r="M19" s="5" t="s">
        <v>456</v>
      </c>
      <c r="N19" s="5">
        <v>120916981.2045</v>
      </c>
      <c r="O19" s="5">
        <v>0</v>
      </c>
      <c r="P19" s="5">
        <v>37285707.361100003</v>
      </c>
      <c r="Q19" s="6">
        <f t="shared" si="1"/>
        <v>158202688.56560001</v>
      </c>
    </row>
    <row r="20" spans="1:17" ht="24.95" customHeight="1">
      <c r="A20" s="116"/>
      <c r="B20" s="114"/>
      <c r="C20" s="1">
        <v>13</v>
      </c>
      <c r="D20" s="5" t="s">
        <v>77</v>
      </c>
      <c r="E20" s="5">
        <v>97086496.6505</v>
      </c>
      <c r="F20" s="5">
        <v>0</v>
      </c>
      <c r="G20" s="5">
        <v>27639525.142900001</v>
      </c>
      <c r="H20" s="6">
        <f t="shared" si="0"/>
        <v>124726021.7934</v>
      </c>
      <c r="I20" s="12"/>
      <c r="J20" s="119"/>
      <c r="K20" s="114"/>
      <c r="L20" s="13">
        <v>38</v>
      </c>
      <c r="M20" s="5" t="s">
        <v>457</v>
      </c>
      <c r="N20" s="5">
        <v>125735962.124</v>
      </c>
      <c r="O20" s="5">
        <v>0</v>
      </c>
      <c r="P20" s="5">
        <v>38581911.920199998</v>
      </c>
      <c r="Q20" s="6">
        <f t="shared" si="1"/>
        <v>164317874.0442</v>
      </c>
    </row>
    <row r="21" spans="1:17" ht="24.95" customHeight="1">
      <c r="A21" s="116"/>
      <c r="B21" s="114"/>
      <c r="C21" s="1">
        <v>14</v>
      </c>
      <c r="D21" s="5" t="s">
        <v>78</v>
      </c>
      <c r="E21" s="5">
        <v>91733478.254299998</v>
      </c>
      <c r="F21" s="5">
        <v>0</v>
      </c>
      <c r="G21" s="5">
        <v>25986349.300299998</v>
      </c>
      <c r="H21" s="6">
        <f t="shared" si="0"/>
        <v>117719827.5546</v>
      </c>
      <c r="I21" s="12"/>
      <c r="J21" s="119"/>
      <c r="K21" s="114"/>
      <c r="L21" s="13">
        <v>39</v>
      </c>
      <c r="M21" s="5" t="s">
        <v>458</v>
      </c>
      <c r="N21" s="5">
        <v>98986078.972299993</v>
      </c>
      <c r="O21" s="5">
        <v>0</v>
      </c>
      <c r="P21" s="5">
        <v>29977226.661200002</v>
      </c>
      <c r="Q21" s="6">
        <f t="shared" si="1"/>
        <v>128963305.63349999</v>
      </c>
    </row>
    <row r="22" spans="1:17" ht="24.95" customHeight="1">
      <c r="A22" s="116"/>
      <c r="B22" s="114"/>
      <c r="C22" s="1">
        <v>15</v>
      </c>
      <c r="D22" s="5" t="s">
        <v>79</v>
      </c>
      <c r="E22" s="5">
        <v>95521420.916700006</v>
      </c>
      <c r="F22" s="5">
        <v>0</v>
      </c>
      <c r="G22" s="5">
        <v>28052732.1054</v>
      </c>
      <c r="H22" s="6">
        <f t="shared" si="0"/>
        <v>123574153.0221</v>
      </c>
      <c r="I22" s="12"/>
      <c r="J22" s="119"/>
      <c r="K22" s="114"/>
      <c r="L22" s="13">
        <v>40</v>
      </c>
      <c r="M22" s="5" t="s">
        <v>459</v>
      </c>
      <c r="N22" s="5">
        <v>109135667.3575</v>
      </c>
      <c r="O22" s="5">
        <v>0</v>
      </c>
      <c r="P22" s="5">
        <v>34149385.086099997</v>
      </c>
      <c r="Q22" s="6">
        <f t="shared" si="1"/>
        <v>143285052.4436</v>
      </c>
    </row>
    <row r="23" spans="1:17" ht="24.95" customHeight="1">
      <c r="A23" s="116"/>
      <c r="B23" s="114"/>
      <c r="C23" s="1">
        <v>16</v>
      </c>
      <c r="D23" s="5" t="s">
        <v>80</v>
      </c>
      <c r="E23" s="5">
        <v>142391635.171</v>
      </c>
      <c r="F23" s="5">
        <v>0</v>
      </c>
      <c r="G23" s="5">
        <v>37247056.8094</v>
      </c>
      <c r="H23" s="6">
        <f t="shared" si="0"/>
        <v>179638691.9804</v>
      </c>
      <c r="I23" s="12"/>
      <c r="J23" s="119"/>
      <c r="K23" s="114"/>
      <c r="L23" s="13">
        <v>41</v>
      </c>
      <c r="M23" s="5" t="s">
        <v>460</v>
      </c>
      <c r="N23" s="5">
        <v>134568153.7105</v>
      </c>
      <c r="O23" s="5">
        <v>0</v>
      </c>
      <c r="P23" s="5">
        <v>39303997.524899997</v>
      </c>
      <c r="Q23" s="6">
        <f t="shared" si="1"/>
        <v>173872151.23539999</v>
      </c>
    </row>
    <row r="24" spans="1:17" ht="24.95" customHeight="1">
      <c r="A24" s="116"/>
      <c r="B24" s="115"/>
      <c r="C24" s="1">
        <v>17</v>
      </c>
      <c r="D24" s="5" t="s">
        <v>81</v>
      </c>
      <c r="E24" s="5">
        <v>123034725.8021</v>
      </c>
      <c r="F24" s="5">
        <v>0</v>
      </c>
      <c r="G24" s="5">
        <v>31533706.709399998</v>
      </c>
      <c r="H24" s="6">
        <f t="shared" si="0"/>
        <v>154568432.5115</v>
      </c>
      <c r="I24" s="12"/>
      <c r="J24" s="119"/>
      <c r="K24" s="114"/>
      <c r="L24" s="13">
        <v>42</v>
      </c>
      <c r="M24" s="5" t="s">
        <v>461</v>
      </c>
      <c r="N24" s="5">
        <v>157333275.37619999</v>
      </c>
      <c r="O24" s="5">
        <v>0</v>
      </c>
      <c r="P24" s="5">
        <v>48902690.167599998</v>
      </c>
      <c r="Q24" s="6">
        <f t="shared" si="1"/>
        <v>206235965.5438</v>
      </c>
    </row>
    <row r="25" spans="1:17" ht="24.95" customHeight="1">
      <c r="A25" s="1"/>
      <c r="B25" s="105" t="s">
        <v>814</v>
      </c>
      <c r="C25" s="106"/>
      <c r="D25" s="107"/>
      <c r="E25" s="15">
        <f>SUM(E8:E24)</f>
        <v>2023978627.3205998</v>
      </c>
      <c r="F25" s="15">
        <v>0</v>
      </c>
      <c r="G25" s="15">
        <f>SUM(G8:G24)</f>
        <v>569362656.80599999</v>
      </c>
      <c r="H25" s="8">
        <f>E25+F25+G25</f>
        <v>2593341284.1265998</v>
      </c>
      <c r="I25" s="12"/>
      <c r="J25" s="119"/>
      <c r="K25" s="114"/>
      <c r="L25" s="13">
        <v>43</v>
      </c>
      <c r="M25" s="5" t="s">
        <v>462</v>
      </c>
      <c r="N25" s="5">
        <v>102676005.7132</v>
      </c>
      <c r="O25" s="5">
        <v>0</v>
      </c>
      <c r="P25" s="5">
        <v>32138472.375100002</v>
      </c>
      <c r="Q25" s="6">
        <f t="shared" si="1"/>
        <v>134814478.08829999</v>
      </c>
    </row>
    <row r="26" spans="1:17" ht="24.95" customHeight="1">
      <c r="A26" s="116">
        <v>2</v>
      </c>
      <c r="B26" s="113" t="s">
        <v>27</v>
      </c>
      <c r="C26" s="1">
        <v>1</v>
      </c>
      <c r="D26" s="5" t="s">
        <v>82</v>
      </c>
      <c r="E26" s="5">
        <v>126176126.0006</v>
      </c>
      <c r="F26" s="5">
        <v>0</v>
      </c>
      <c r="G26" s="5">
        <v>34249420.4265</v>
      </c>
      <c r="H26" s="6">
        <f t="shared" si="0"/>
        <v>160425546.4271</v>
      </c>
      <c r="I26" s="12"/>
      <c r="J26" s="119"/>
      <c r="K26" s="115"/>
      <c r="L26" s="13">
        <v>44</v>
      </c>
      <c r="M26" s="5" t="s">
        <v>463</v>
      </c>
      <c r="N26" s="5">
        <v>120732689.8452</v>
      </c>
      <c r="O26" s="5">
        <v>0</v>
      </c>
      <c r="P26" s="5">
        <v>36063973.317299999</v>
      </c>
      <c r="Q26" s="6">
        <f t="shared" si="1"/>
        <v>156796663.16249999</v>
      </c>
    </row>
    <row r="27" spans="1:17" ht="24.95" customHeight="1">
      <c r="A27" s="116"/>
      <c r="B27" s="114"/>
      <c r="C27" s="1">
        <v>2</v>
      </c>
      <c r="D27" s="5" t="s">
        <v>83</v>
      </c>
      <c r="E27" s="5">
        <v>154142734.86050001</v>
      </c>
      <c r="F27" s="5">
        <v>0</v>
      </c>
      <c r="G27" s="5">
        <v>36131088.513999999</v>
      </c>
      <c r="H27" s="6">
        <f t="shared" si="0"/>
        <v>190273823.37450001</v>
      </c>
      <c r="I27" s="12"/>
      <c r="J27" s="26"/>
      <c r="K27" s="105" t="s">
        <v>832</v>
      </c>
      <c r="L27" s="106"/>
      <c r="M27" s="107"/>
      <c r="N27" s="15">
        <f>SUM(N8:N26)+3199844452.7201</f>
        <v>5572829483.9820004</v>
      </c>
      <c r="O27" s="15">
        <f t="shared" ref="O27" si="2">SUM(O8:O26)</f>
        <v>0</v>
      </c>
      <c r="P27" s="15">
        <f>SUM(P8:P26)+961573501.3003</f>
        <v>1672794585.487</v>
      </c>
      <c r="Q27" s="8">
        <f t="shared" si="1"/>
        <v>7245624069.4689999</v>
      </c>
    </row>
    <row r="28" spans="1:17" ht="24.95" customHeight="1">
      <c r="A28" s="116"/>
      <c r="B28" s="114"/>
      <c r="C28" s="1">
        <v>3</v>
      </c>
      <c r="D28" s="5" t="s">
        <v>84</v>
      </c>
      <c r="E28" s="5">
        <v>131252582.8925</v>
      </c>
      <c r="F28" s="5">
        <v>0</v>
      </c>
      <c r="G28" s="5">
        <v>33124428.454100002</v>
      </c>
      <c r="H28" s="6">
        <f t="shared" si="0"/>
        <v>164377011.3466</v>
      </c>
      <c r="I28" s="12"/>
      <c r="J28" s="110">
        <v>20</v>
      </c>
      <c r="K28" s="113" t="s">
        <v>45</v>
      </c>
      <c r="L28" s="13">
        <v>1</v>
      </c>
      <c r="M28" s="5" t="s">
        <v>464</v>
      </c>
      <c r="N28" s="5">
        <v>122682080.27500001</v>
      </c>
      <c r="O28" s="5">
        <v>0</v>
      </c>
      <c r="P28" s="5">
        <v>32141575.255800001</v>
      </c>
      <c r="Q28" s="6">
        <f t="shared" si="1"/>
        <v>154823655.53080001</v>
      </c>
    </row>
    <row r="29" spans="1:17" ht="24.95" customHeight="1">
      <c r="A29" s="116"/>
      <c r="B29" s="114"/>
      <c r="C29" s="1">
        <v>4</v>
      </c>
      <c r="D29" s="5" t="s">
        <v>85</v>
      </c>
      <c r="E29" s="5">
        <v>114913527.4857</v>
      </c>
      <c r="F29" s="5">
        <v>0</v>
      </c>
      <c r="G29" s="5">
        <v>30751672.5568</v>
      </c>
      <c r="H29" s="6">
        <f t="shared" si="0"/>
        <v>145665200.04249999</v>
      </c>
      <c r="I29" s="12"/>
      <c r="J29" s="111"/>
      <c r="K29" s="114"/>
      <c r="L29" s="13">
        <v>2</v>
      </c>
      <c r="M29" s="5" t="s">
        <v>465</v>
      </c>
      <c r="N29" s="5">
        <v>126416691.2745</v>
      </c>
      <c r="O29" s="5">
        <v>0</v>
      </c>
      <c r="P29" s="5">
        <v>34591724.810199998</v>
      </c>
      <c r="Q29" s="6">
        <f t="shared" si="1"/>
        <v>161008416.08469999</v>
      </c>
    </row>
    <row r="30" spans="1:17" ht="24.95" customHeight="1">
      <c r="A30" s="116"/>
      <c r="B30" s="114"/>
      <c r="C30" s="1">
        <v>5</v>
      </c>
      <c r="D30" s="5" t="s">
        <v>86</v>
      </c>
      <c r="E30" s="5">
        <v>113711053.3432</v>
      </c>
      <c r="F30" s="5">
        <v>0</v>
      </c>
      <c r="G30" s="5">
        <v>31895456.154599998</v>
      </c>
      <c r="H30" s="6">
        <f t="shared" si="0"/>
        <v>145606509.49779999</v>
      </c>
      <c r="I30" s="12"/>
      <c r="J30" s="111"/>
      <c r="K30" s="114"/>
      <c r="L30" s="13">
        <v>3</v>
      </c>
      <c r="M30" s="5" t="s">
        <v>466</v>
      </c>
      <c r="N30" s="5">
        <v>137529417.19510001</v>
      </c>
      <c r="O30" s="5">
        <v>0</v>
      </c>
      <c r="P30" s="5">
        <v>36290139.751000002</v>
      </c>
      <c r="Q30" s="6">
        <f t="shared" si="1"/>
        <v>173819556.9461</v>
      </c>
    </row>
    <row r="31" spans="1:17" ht="24.95" customHeight="1">
      <c r="A31" s="116"/>
      <c r="B31" s="114"/>
      <c r="C31" s="1">
        <v>6</v>
      </c>
      <c r="D31" s="5" t="s">
        <v>87</v>
      </c>
      <c r="E31" s="5">
        <v>121573501.88600001</v>
      </c>
      <c r="F31" s="5">
        <v>0</v>
      </c>
      <c r="G31" s="5">
        <v>34077790.248099998</v>
      </c>
      <c r="H31" s="6">
        <f t="shared" si="0"/>
        <v>155651292.13410002</v>
      </c>
      <c r="I31" s="12"/>
      <c r="J31" s="111"/>
      <c r="K31" s="114"/>
      <c r="L31" s="13">
        <v>4</v>
      </c>
      <c r="M31" s="5" t="s">
        <v>467</v>
      </c>
      <c r="N31" s="5">
        <v>128947506.3328</v>
      </c>
      <c r="O31" s="5">
        <v>0</v>
      </c>
      <c r="P31" s="5">
        <v>35486066.980800003</v>
      </c>
      <c r="Q31" s="6">
        <f t="shared" si="1"/>
        <v>164433573.3136</v>
      </c>
    </row>
    <row r="32" spans="1:17" ht="24.95" customHeight="1">
      <c r="A32" s="116"/>
      <c r="B32" s="114"/>
      <c r="C32" s="1">
        <v>7</v>
      </c>
      <c r="D32" s="5" t="s">
        <v>88</v>
      </c>
      <c r="E32" s="5">
        <v>132422692.08230001</v>
      </c>
      <c r="F32" s="5">
        <v>0</v>
      </c>
      <c r="G32" s="5">
        <v>33475135.862500001</v>
      </c>
      <c r="H32" s="6">
        <f t="shared" si="0"/>
        <v>165897827.94480002</v>
      </c>
      <c r="I32" s="12"/>
      <c r="J32" s="111"/>
      <c r="K32" s="114"/>
      <c r="L32" s="13">
        <v>5</v>
      </c>
      <c r="M32" s="5" t="s">
        <v>468</v>
      </c>
      <c r="N32" s="5">
        <v>120594054.3452</v>
      </c>
      <c r="O32" s="5">
        <v>0</v>
      </c>
      <c r="P32" s="5">
        <v>32349327.114100002</v>
      </c>
      <c r="Q32" s="6">
        <f t="shared" si="1"/>
        <v>152943381.45930001</v>
      </c>
    </row>
    <row r="33" spans="1:17" ht="24.95" customHeight="1">
      <c r="A33" s="116"/>
      <c r="B33" s="114"/>
      <c r="C33" s="1">
        <v>8</v>
      </c>
      <c r="D33" s="5" t="s">
        <v>89</v>
      </c>
      <c r="E33" s="5">
        <v>138525182.5284</v>
      </c>
      <c r="F33" s="5">
        <v>0</v>
      </c>
      <c r="G33" s="5">
        <v>33429687.968499999</v>
      </c>
      <c r="H33" s="6">
        <f t="shared" si="0"/>
        <v>171954870.49689999</v>
      </c>
      <c r="I33" s="12"/>
      <c r="J33" s="111"/>
      <c r="K33" s="114"/>
      <c r="L33" s="13">
        <v>6</v>
      </c>
      <c r="M33" s="5" t="s">
        <v>469</v>
      </c>
      <c r="N33" s="5">
        <v>112801836.07539999</v>
      </c>
      <c r="O33" s="5">
        <v>0</v>
      </c>
      <c r="P33" s="5">
        <v>31323234.77</v>
      </c>
      <c r="Q33" s="6">
        <f t="shared" si="1"/>
        <v>144125070.84540001</v>
      </c>
    </row>
    <row r="34" spans="1:17" ht="24.95" customHeight="1">
      <c r="A34" s="116"/>
      <c r="B34" s="114"/>
      <c r="C34" s="1">
        <v>9</v>
      </c>
      <c r="D34" s="5" t="s">
        <v>793</v>
      </c>
      <c r="E34" s="5">
        <v>120440753.9285</v>
      </c>
      <c r="F34" s="5">
        <v>0</v>
      </c>
      <c r="G34" s="5">
        <v>35501917.056999996</v>
      </c>
      <c r="H34" s="6">
        <f t="shared" si="0"/>
        <v>155942670.98549998</v>
      </c>
      <c r="I34" s="12"/>
      <c r="J34" s="111"/>
      <c r="K34" s="114"/>
      <c r="L34" s="13">
        <v>7</v>
      </c>
      <c r="M34" s="5" t="s">
        <v>470</v>
      </c>
      <c r="N34" s="5">
        <v>113170983.741</v>
      </c>
      <c r="O34" s="5">
        <v>0</v>
      </c>
      <c r="P34" s="5">
        <v>29658296.7619</v>
      </c>
      <c r="Q34" s="6">
        <f t="shared" si="1"/>
        <v>142829280.5029</v>
      </c>
    </row>
    <row r="35" spans="1:17" ht="24.95" customHeight="1">
      <c r="A35" s="116"/>
      <c r="B35" s="114"/>
      <c r="C35" s="1">
        <v>10</v>
      </c>
      <c r="D35" s="5" t="s">
        <v>90</v>
      </c>
      <c r="E35" s="5">
        <v>107838856.0864</v>
      </c>
      <c r="F35" s="5">
        <v>0</v>
      </c>
      <c r="G35" s="5">
        <v>29555133.210700002</v>
      </c>
      <c r="H35" s="6">
        <f t="shared" si="0"/>
        <v>137393989.29710001</v>
      </c>
      <c r="I35" s="12"/>
      <c r="J35" s="111"/>
      <c r="K35" s="114"/>
      <c r="L35" s="13">
        <v>8</v>
      </c>
      <c r="M35" s="5" t="s">
        <v>471</v>
      </c>
      <c r="N35" s="5">
        <v>121172156.2413</v>
      </c>
      <c r="O35" s="5">
        <v>0</v>
      </c>
      <c r="P35" s="5">
        <v>31888793.095199998</v>
      </c>
      <c r="Q35" s="6">
        <f t="shared" si="1"/>
        <v>153060949.33649999</v>
      </c>
    </row>
    <row r="36" spans="1:17" ht="24.95" customHeight="1">
      <c r="A36" s="116"/>
      <c r="B36" s="114"/>
      <c r="C36" s="1">
        <v>11</v>
      </c>
      <c r="D36" s="5" t="s">
        <v>91</v>
      </c>
      <c r="E36" s="5">
        <v>109588390.4851</v>
      </c>
      <c r="F36" s="5">
        <v>0</v>
      </c>
      <c r="G36" s="5">
        <v>31087973.0524</v>
      </c>
      <c r="H36" s="6">
        <f t="shared" si="0"/>
        <v>140676363.53749999</v>
      </c>
      <c r="I36" s="12"/>
      <c r="J36" s="111"/>
      <c r="K36" s="114"/>
      <c r="L36" s="13">
        <v>9</v>
      </c>
      <c r="M36" s="5" t="s">
        <v>472</v>
      </c>
      <c r="N36" s="5">
        <v>113653721.4526</v>
      </c>
      <c r="O36" s="5">
        <v>0</v>
      </c>
      <c r="P36" s="5">
        <v>30494315.295200001</v>
      </c>
      <c r="Q36" s="6">
        <f t="shared" si="1"/>
        <v>144148036.74779999</v>
      </c>
    </row>
    <row r="37" spans="1:17" ht="24.95" customHeight="1">
      <c r="A37" s="116"/>
      <c r="B37" s="114"/>
      <c r="C37" s="1">
        <v>12</v>
      </c>
      <c r="D37" s="5" t="s">
        <v>92</v>
      </c>
      <c r="E37" s="5">
        <v>107294089.2052</v>
      </c>
      <c r="F37" s="5">
        <v>0</v>
      </c>
      <c r="G37" s="5">
        <v>29444610.614100002</v>
      </c>
      <c r="H37" s="6">
        <f t="shared" si="0"/>
        <v>136738699.8193</v>
      </c>
      <c r="I37" s="12"/>
      <c r="J37" s="111"/>
      <c r="K37" s="114"/>
      <c r="L37" s="13">
        <v>10</v>
      </c>
      <c r="M37" s="5" t="s">
        <v>473</v>
      </c>
      <c r="N37" s="5">
        <v>137031558.83770001</v>
      </c>
      <c r="O37" s="5">
        <v>0</v>
      </c>
      <c r="P37" s="5">
        <v>37037837.645000003</v>
      </c>
      <c r="Q37" s="6">
        <f t="shared" si="1"/>
        <v>174069396.48270002</v>
      </c>
    </row>
    <row r="38" spans="1:17" ht="24.95" customHeight="1">
      <c r="A38" s="116"/>
      <c r="B38" s="114"/>
      <c r="C38" s="1">
        <v>13</v>
      </c>
      <c r="D38" s="5" t="s">
        <v>93</v>
      </c>
      <c r="E38" s="5">
        <v>124409803.126</v>
      </c>
      <c r="F38" s="5">
        <v>0</v>
      </c>
      <c r="G38" s="5">
        <v>32361766.8583</v>
      </c>
      <c r="H38" s="6">
        <f t="shared" si="0"/>
        <v>156771569.98430002</v>
      </c>
      <c r="I38" s="12"/>
      <c r="J38" s="111"/>
      <c r="K38" s="114"/>
      <c r="L38" s="13">
        <v>11</v>
      </c>
      <c r="M38" s="5" t="s">
        <v>474</v>
      </c>
      <c r="N38" s="5">
        <v>113094489.66500001</v>
      </c>
      <c r="O38" s="5">
        <v>0</v>
      </c>
      <c r="P38" s="5">
        <v>30098995.176199999</v>
      </c>
      <c r="Q38" s="6">
        <f t="shared" si="1"/>
        <v>143193484.84119999</v>
      </c>
    </row>
    <row r="39" spans="1:17" ht="24.95" customHeight="1">
      <c r="A39" s="116"/>
      <c r="B39" s="114"/>
      <c r="C39" s="1">
        <v>14</v>
      </c>
      <c r="D39" s="5" t="s">
        <v>94</v>
      </c>
      <c r="E39" s="5">
        <v>120607936.17560001</v>
      </c>
      <c r="F39" s="5">
        <v>0</v>
      </c>
      <c r="G39" s="5">
        <v>32513004.643300001</v>
      </c>
      <c r="H39" s="6">
        <f t="shared" si="0"/>
        <v>153120940.81890002</v>
      </c>
      <c r="I39" s="12"/>
      <c r="J39" s="111"/>
      <c r="K39" s="114"/>
      <c r="L39" s="13">
        <v>12</v>
      </c>
      <c r="M39" s="5" t="s">
        <v>475</v>
      </c>
      <c r="N39" s="5">
        <v>125610875.6603</v>
      </c>
      <c r="O39" s="5">
        <v>0</v>
      </c>
      <c r="P39" s="5">
        <v>33554427.089499999</v>
      </c>
      <c r="Q39" s="6">
        <f t="shared" si="1"/>
        <v>159165302.7498</v>
      </c>
    </row>
    <row r="40" spans="1:17" ht="24.95" customHeight="1">
      <c r="A40" s="116"/>
      <c r="B40" s="114"/>
      <c r="C40" s="1">
        <v>15</v>
      </c>
      <c r="D40" s="5" t="s">
        <v>95</v>
      </c>
      <c r="E40" s="5">
        <v>115088990.4814</v>
      </c>
      <c r="F40" s="5">
        <v>0</v>
      </c>
      <c r="G40" s="5">
        <v>32218602.512400001</v>
      </c>
      <c r="H40" s="6">
        <f t="shared" si="0"/>
        <v>147307592.99379998</v>
      </c>
      <c r="I40" s="12"/>
      <c r="J40" s="111"/>
      <c r="K40" s="114"/>
      <c r="L40" s="13">
        <v>13</v>
      </c>
      <c r="M40" s="5" t="s">
        <v>476</v>
      </c>
      <c r="N40" s="5">
        <v>136887378.0742</v>
      </c>
      <c r="O40" s="5">
        <v>0</v>
      </c>
      <c r="P40" s="5">
        <v>35389324.909400001</v>
      </c>
      <c r="Q40" s="6">
        <f t="shared" si="1"/>
        <v>172276702.98360002</v>
      </c>
    </row>
    <row r="41" spans="1:17" ht="24.95" customHeight="1">
      <c r="A41" s="116"/>
      <c r="B41" s="114"/>
      <c r="C41" s="1">
        <v>16</v>
      </c>
      <c r="D41" s="5" t="s">
        <v>96</v>
      </c>
      <c r="E41" s="5">
        <v>107219778.11589999</v>
      </c>
      <c r="F41" s="5">
        <v>0</v>
      </c>
      <c r="G41" s="5">
        <v>30678037.224800002</v>
      </c>
      <c r="H41" s="6">
        <f t="shared" si="0"/>
        <v>137897815.3407</v>
      </c>
      <c r="I41" s="12"/>
      <c r="J41" s="111"/>
      <c r="K41" s="114"/>
      <c r="L41" s="13">
        <v>14</v>
      </c>
      <c r="M41" s="5" t="s">
        <v>477</v>
      </c>
      <c r="N41" s="5">
        <v>136567307.14629999</v>
      </c>
      <c r="O41" s="5">
        <v>0</v>
      </c>
      <c r="P41" s="5">
        <v>37444989.528200001</v>
      </c>
      <c r="Q41" s="6">
        <f t="shared" si="1"/>
        <v>174012296.67449999</v>
      </c>
    </row>
    <row r="42" spans="1:17" ht="24.95" customHeight="1">
      <c r="A42" s="116"/>
      <c r="B42" s="114"/>
      <c r="C42" s="1">
        <v>17</v>
      </c>
      <c r="D42" s="5" t="s">
        <v>97</v>
      </c>
      <c r="E42" s="5">
        <v>101897068.2359</v>
      </c>
      <c r="F42" s="5">
        <v>0</v>
      </c>
      <c r="G42" s="5">
        <v>28018395.846799999</v>
      </c>
      <c r="H42" s="6">
        <f t="shared" si="0"/>
        <v>129915464.0827</v>
      </c>
      <c r="I42" s="12"/>
      <c r="J42" s="111"/>
      <c r="K42" s="114"/>
      <c r="L42" s="13">
        <v>15</v>
      </c>
      <c r="M42" s="5" t="s">
        <v>478</v>
      </c>
      <c r="N42" s="5">
        <v>119258137.3661</v>
      </c>
      <c r="O42" s="5">
        <v>0</v>
      </c>
      <c r="P42" s="5">
        <v>33560134.175700001</v>
      </c>
      <c r="Q42" s="6">
        <f t="shared" si="1"/>
        <v>152818271.54179999</v>
      </c>
    </row>
    <row r="43" spans="1:17" ht="24.95" customHeight="1">
      <c r="A43" s="116"/>
      <c r="B43" s="114"/>
      <c r="C43" s="1">
        <v>18</v>
      </c>
      <c r="D43" s="5" t="s">
        <v>98</v>
      </c>
      <c r="E43" s="5">
        <v>115432603.3219</v>
      </c>
      <c r="F43" s="5">
        <v>0</v>
      </c>
      <c r="G43" s="5">
        <v>32079196.491599999</v>
      </c>
      <c r="H43" s="6">
        <f t="shared" si="0"/>
        <v>147511799.81349999</v>
      </c>
      <c r="I43" s="12"/>
      <c r="J43" s="111"/>
      <c r="K43" s="114"/>
      <c r="L43" s="13">
        <v>16</v>
      </c>
      <c r="M43" s="5" t="s">
        <v>479</v>
      </c>
      <c r="N43" s="5">
        <v>134353272.1401</v>
      </c>
      <c r="O43" s="5">
        <v>0</v>
      </c>
      <c r="P43" s="5">
        <v>33559786.182700001</v>
      </c>
      <c r="Q43" s="6">
        <f t="shared" si="1"/>
        <v>167913058.32280001</v>
      </c>
    </row>
    <row r="44" spans="1:17" ht="24.95" customHeight="1">
      <c r="A44" s="116"/>
      <c r="B44" s="114"/>
      <c r="C44" s="1">
        <v>19</v>
      </c>
      <c r="D44" s="5" t="s">
        <v>99</v>
      </c>
      <c r="E44" s="5">
        <v>145297084.91499999</v>
      </c>
      <c r="F44" s="5">
        <v>0</v>
      </c>
      <c r="G44" s="5">
        <v>35115644.757700004</v>
      </c>
      <c r="H44" s="6">
        <f t="shared" si="0"/>
        <v>180412729.67269999</v>
      </c>
      <c r="I44" s="12"/>
      <c r="J44" s="111"/>
      <c r="K44" s="114"/>
      <c r="L44" s="13">
        <v>17</v>
      </c>
      <c r="M44" s="5" t="s">
        <v>480</v>
      </c>
      <c r="N44" s="5">
        <v>138691025.61770001</v>
      </c>
      <c r="O44" s="5">
        <v>0</v>
      </c>
      <c r="P44" s="5">
        <v>35866005.806400001</v>
      </c>
      <c r="Q44" s="6">
        <f t="shared" si="1"/>
        <v>174557031.42410001</v>
      </c>
    </row>
    <row r="45" spans="1:17" ht="24.95" customHeight="1">
      <c r="A45" s="116"/>
      <c r="B45" s="114"/>
      <c r="C45" s="1">
        <v>20</v>
      </c>
      <c r="D45" s="5" t="s">
        <v>100</v>
      </c>
      <c r="E45" s="5">
        <v>124487761.7366</v>
      </c>
      <c r="F45" s="5">
        <v>0</v>
      </c>
      <c r="G45" s="5">
        <v>25326112.719500002</v>
      </c>
      <c r="H45" s="6">
        <f t="shared" si="0"/>
        <v>149813874.45609999</v>
      </c>
      <c r="I45" s="12"/>
      <c r="J45" s="111"/>
      <c r="K45" s="114"/>
      <c r="L45" s="13">
        <v>18</v>
      </c>
      <c r="M45" s="5" t="s">
        <v>481</v>
      </c>
      <c r="N45" s="5">
        <v>132765442.41940001</v>
      </c>
      <c r="O45" s="5">
        <v>0</v>
      </c>
      <c r="P45" s="5">
        <v>34579614.651600003</v>
      </c>
      <c r="Q45" s="6">
        <f t="shared" si="1"/>
        <v>167345057.07100001</v>
      </c>
    </row>
    <row r="46" spans="1:17" ht="24.95" customHeight="1">
      <c r="A46" s="116"/>
      <c r="B46" s="114"/>
      <c r="C46" s="16">
        <v>21</v>
      </c>
      <c r="D46" s="5" t="s">
        <v>794</v>
      </c>
      <c r="E46" s="5">
        <v>120638033.2089</v>
      </c>
      <c r="F46" s="5">
        <v>0</v>
      </c>
      <c r="G46" s="5">
        <v>35248578.107500002</v>
      </c>
      <c r="H46" s="6">
        <f t="shared" si="0"/>
        <v>155886611.31639999</v>
      </c>
      <c r="I46" s="12"/>
      <c r="J46" s="111"/>
      <c r="K46" s="114"/>
      <c r="L46" s="13">
        <v>19</v>
      </c>
      <c r="M46" s="5" t="s">
        <v>482</v>
      </c>
      <c r="N46" s="5">
        <v>145592450.83219999</v>
      </c>
      <c r="O46" s="5">
        <v>0</v>
      </c>
      <c r="P46" s="5">
        <v>38848654.344999999</v>
      </c>
      <c r="Q46" s="6">
        <f t="shared" si="1"/>
        <v>184441105.17719999</v>
      </c>
    </row>
    <row r="47" spans="1:17" ht="24.95" customHeight="1">
      <c r="A47" s="1"/>
      <c r="B47" s="117" t="s">
        <v>815</v>
      </c>
      <c r="C47" s="117"/>
      <c r="D47" s="117"/>
      <c r="E47" s="15">
        <f t="shared" ref="E47:G47" si="3">SUM(E26:E46)</f>
        <v>2552958550.1015997</v>
      </c>
      <c r="F47" s="15">
        <f t="shared" si="3"/>
        <v>0</v>
      </c>
      <c r="G47" s="15">
        <f t="shared" si="3"/>
        <v>676283653.28119981</v>
      </c>
      <c r="H47" s="8">
        <f t="shared" si="0"/>
        <v>3229242203.3827996</v>
      </c>
      <c r="I47" s="12"/>
      <c r="J47" s="111"/>
      <c r="K47" s="114"/>
      <c r="L47" s="13">
        <v>20</v>
      </c>
      <c r="M47" s="5" t="s">
        <v>483</v>
      </c>
      <c r="N47" s="5">
        <v>115938543.26880001</v>
      </c>
      <c r="O47" s="5">
        <v>0</v>
      </c>
      <c r="P47" s="5">
        <v>32285157.193399999</v>
      </c>
      <c r="Q47" s="6">
        <f t="shared" si="1"/>
        <v>148223700.46220002</v>
      </c>
    </row>
    <row r="48" spans="1:17" ht="24.95" customHeight="1">
      <c r="A48" s="116">
        <v>3</v>
      </c>
      <c r="B48" s="113" t="s">
        <v>28</v>
      </c>
      <c r="C48" s="17">
        <v>1</v>
      </c>
      <c r="D48" s="5" t="s">
        <v>101</v>
      </c>
      <c r="E48" s="5">
        <v>115841031.009</v>
      </c>
      <c r="F48" s="5">
        <v>0</v>
      </c>
      <c r="G48" s="5">
        <v>30811411.4936</v>
      </c>
      <c r="H48" s="6">
        <f t="shared" si="0"/>
        <v>146652442.50260001</v>
      </c>
      <c r="I48" s="12"/>
      <c r="J48" s="111"/>
      <c r="K48" s="114"/>
      <c r="L48" s="13">
        <v>21</v>
      </c>
      <c r="M48" s="5" t="s">
        <v>45</v>
      </c>
      <c r="N48" s="5">
        <v>159678015.23649999</v>
      </c>
      <c r="O48" s="5">
        <v>0</v>
      </c>
      <c r="P48" s="5">
        <v>43909865.445900001</v>
      </c>
      <c r="Q48" s="6">
        <f t="shared" si="1"/>
        <v>203587880.68239999</v>
      </c>
    </row>
    <row r="49" spans="1:17" ht="24.95" customHeight="1">
      <c r="A49" s="116"/>
      <c r="B49" s="114"/>
      <c r="C49" s="1">
        <v>2</v>
      </c>
      <c r="D49" s="5" t="s">
        <v>102</v>
      </c>
      <c r="E49" s="5">
        <v>90448500.880899996</v>
      </c>
      <c r="F49" s="5">
        <v>0</v>
      </c>
      <c r="G49" s="5">
        <v>25344649.2777</v>
      </c>
      <c r="H49" s="6">
        <f t="shared" si="0"/>
        <v>115793150.1586</v>
      </c>
      <c r="I49" s="12"/>
      <c r="J49" s="111"/>
      <c r="K49" s="114"/>
      <c r="L49" s="13">
        <v>22</v>
      </c>
      <c r="M49" s="5" t="s">
        <v>484</v>
      </c>
      <c r="N49" s="5">
        <v>112356314.8063</v>
      </c>
      <c r="O49" s="5">
        <v>0</v>
      </c>
      <c r="P49" s="5">
        <v>29929035.364500001</v>
      </c>
      <c r="Q49" s="6">
        <f t="shared" si="1"/>
        <v>142285350.1708</v>
      </c>
    </row>
    <row r="50" spans="1:17" ht="24.95" customHeight="1">
      <c r="A50" s="116"/>
      <c r="B50" s="114"/>
      <c r="C50" s="1">
        <v>3</v>
      </c>
      <c r="D50" s="5" t="s">
        <v>103</v>
      </c>
      <c r="E50" s="5">
        <v>119417644.8976</v>
      </c>
      <c r="F50" s="5">
        <v>0</v>
      </c>
      <c r="G50" s="5">
        <v>33140668.258000001</v>
      </c>
      <c r="H50" s="6">
        <f t="shared" si="0"/>
        <v>152558313.15560001</v>
      </c>
      <c r="I50" s="12"/>
      <c r="J50" s="111"/>
      <c r="K50" s="114"/>
      <c r="L50" s="13">
        <v>23</v>
      </c>
      <c r="M50" s="5" t="s">
        <v>485</v>
      </c>
      <c r="N50" s="5">
        <v>106146933.1902</v>
      </c>
      <c r="O50" s="5">
        <v>0</v>
      </c>
      <c r="P50" s="5">
        <v>28654406.3752</v>
      </c>
      <c r="Q50" s="6">
        <f t="shared" si="1"/>
        <v>134801339.5654</v>
      </c>
    </row>
    <row r="51" spans="1:17" ht="24.95" customHeight="1">
      <c r="A51" s="116"/>
      <c r="B51" s="114"/>
      <c r="C51" s="1">
        <v>4</v>
      </c>
      <c r="D51" s="5" t="s">
        <v>104</v>
      </c>
      <c r="E51" s="5">
        <v>91547188.650700003</v>
      </c>
      <c r="F51" s="5">
        <v>0</v>
      </c>
      <c r="G51" s="5">
        <v>26322648.980500001</v>
      </c>
      <c r="H51" s="6">
        <f t="shared" si="0"/>
        <v>117869837.6312</v>
      </c>
      <c r="I51" s="12"/>
      <c r="J51" s="111"/>
      <c r="K51" s="114"/>
      <c r="L51" s="13">
        <v>24</v>
      </c>
      <c r="M51" s="5" t="s">
        <v>486</v>
      </c>
      <c r="N51" s="5">
        <v>129126153.2017</v>
      </c>
      <c r="O51" s="5">
        <v>0</v>
      </c>
      <c r="P51" s="5">
        <v>35747270.5735</v>
      </c>
      <c r="Q51" s="6">
        <f t="shared" si="1"/>
        <v>164873423.77520001</v>
      </c>
    </row>
    <row r="52" spans="1:17" ht="24.95" customHeight="1">
      <c r="A52" s="116"/>
      <c r="B52" s="114"/>
      <c r="C52" s="1">
        <v>5</v>
      </c>
      <c r="D52" s="5" t="s">
        <v>105</v>
      </c>
      <c r="E52" s="5">
        <v>123024389.01629999</v>
      </c>
      <c r="F52" s="5">
        <v>0</v>
      </c>
      <c r="G52" s="5">
        <v>34540365.954000004</v>
      </c>
      <c r="H52" s="6">
        <f t="shared" si="0"/>
        <v>157564754.97029999</v>
      </c>
      <c r="I52" s="12"/>
      <c r="J52" s="111"/>
      <c r="K52" s="114"/>
      <c r="L52" s="13">
        <v>25</v>
      </c>
      <c r="M52" s="5" t="s">
        <v>487</v>
      </c>
      <c r="N52" s="5">
        <v>128496028.2835</v>
      </c>
      <c r="O52" s="5">
        <v>0</v>
      </c>
      <c r="P52" s="5">
        <v>34476539.1065</v>
      </c>
      <c r="Q52" s="6">
        <f t="shared" si="1"/>
        <v>162972567.38999999</v>
      </c>
    </row>
    <row r="53" spans="1:17" ht="24.95" customHeight="1">
      <c r="A53" s="116"/>
      <c r="B53" s="114"/>
      <c r="C53" s="1">
        <v>6</v>
      </c>
      <c r="D53" s="5" t="s">
        <v>106</v>
      </c>
      <c r="E53" s="5">
        <v>107229613.3524</v>
      </c>
      <c r="F53" s="5">
        <v>0</v>
      </c>
      <c r="G53" s="5">
        <v>28467887.013500001</v>
      </c>
      <c r="H53" s="6">
        <f t="shared" si="0"/>
        <v>135697500.36590001</v>
      </c>
      <c r="I53" s="12"/>
      <c r="J53" s="111"/>
      <c r="K53" s="114"/>
      <c r="L53" s="13">
        <v>26</v>
      </c>
      <c r="M53" s="5" t="s">
        <v>488</v>
      </c>
      <c r="N53" s="5">
        <v>121887717.0792</v>
      </c>
      <c r="O53" s="5">
        <v>0</v>
      </c>
      <c r="P53" s="5">
        <v>34062148.967699997</v>
      </c>
      <c r="Q53" s="6">
        <f t="shared" si="1"/>
        <v>155949866.0469</v>
      </c>
    </row>
    <row r="54" spans="1:17" ht="24.95" customHeight="1">
      <c r="A54" s="116"/>
      <c r="B54" s="114"/>
      <c r="C54" s="1">
        <v>7</v>
      </c>
      <c r="D54" s="5" t="s">
        <v>107</v>
      </c>
      <c r="E54" s="5">
        <v>121617057.1829</v>
      </c>
      <c r="F54" s="5">
        <v>0</v>
      </c>
      <c r="G54" s="5">
        <v>32912871.999299999</v>
      </c>
      <c r="H54" s="6">
        <f t="shared" si="0"/>
        <v>154529929.18219998</v>
      </c>
      <c r="I54" s="12"/>
      <c r="J54" s="111"/>
      <c r="K54" s="114"/>
      <c r="L54" s="13">
        <v>27</v>
      </c>
      <c r="M54" s="5" t="s">
        <v>489</v>
      </c>
      <c r="N54" s="5">
        <v>124447636.2078</v>
      </c>
      <c r="O54" s="5">
        <v>0</v>
      </c>
      <c r="P54" s="5">
        <v>33795447.084600002</v>
      </c>
      <c r="Q54" s="6">
        <f t="shared" si="1"/>
        <v>158243083.2924</v>
      </c>
    </row>
    <row r="55" spans="1:17" ht="24.95" customHeight="1">
      <c r="A55" s="116"/>
      <c r="B55" s="114"/>
      <c r="C55" s="1">
        <v>8</v>
      </c>
      <c r="D55" s="5" t="s">
        <v>108</v>
      </c>
      <c r="E55" s="5">
        <v>97445552.540999994</v>
      </c>
      <c r="F55" s="5">
        <v>0</v>
      </c>
      <c r="G55" s="5">
        <v>26377283.8913</v>
      </c>
      <c r="H55" s="6">
        <f t="shared" si="0"/>
        <v>123822836.4323</v>
      </c>
      <c r="I55" s="12"/>
      <c r="J55" s="111"/>
      <c r="K55" s="114"/>
      <c r="L55" s="13">
        <v>28</v>
      </c>
      <c r="M55" s="5" t="s">
        <v>490</v>
      </c>
      <c r="N55" s="5">
        <v>104824058.58859999</v>
      </c>
      <c r="O55" s="5">
        <v>0</v>
      </c>
      <c r="P55" s="5">
        <v>29772020.894699998</v>
      </c>
      <c r="Q55" s="6">
        <f t="shared" si="1"/>
        <v>134596079.4833</v>
      </c>
    </row>
    <row r="56" spans="1:17" ht="24.95" customHeight="1">
      <c r="A56" s="116"/>
      <c r="B56" s="114"/>
      <c r="C56" s="1">
        <v>9</v>
      </c>
      <c r="D56" s="5" t="s">
        <v>109</v>
      </c>
      <c r="E56" s="5">
        <v>113088935.41159999</v>
      </c>
      <c r="F56" s="5">
        <v>0</v>
      </c>
      <c r="G56" s="5">
        <v>30672979.853300001</v>
      </c>
      <c r="H56" s="6">
        <f t="shared" si="0"/>
        <v>143761915.2649</v>
      </c>
      <c r="I56" s="12"/>
      <c r="J56" s="111"/>
      <c r="K56" s="114"/>
      <c r="L56" s="13">
        <v>29</v>
      </c>
      <c r="M56" s="5" t="s">
        <v>491</v>
      </c>
      <c r="N56" s="5">
        <v>125428618.0552</v>
      </c>
      <c r="O56" s="5">
        <v>0</v>
      </c>
      <c r="P56" s="5">
        <v>33696617.054799996</v>
      </c>
      <c r="Q56" s="6">
        <f t="shared" si="1"/>
        <v>159125235.10999998</v>
      </c>
    </row>
    <row r="57" spans="1:17" ht="24.95" customHeight="1">
      <c r="A57" s="116"/>
      <c r="B57" s="114"/>
      <c r="C57" s="1">
        <v>10</v>
      </c>
      <c r="D57" s="5" t="s">
        <v>110</v>
      </c>
      <c r="E57" s="5">
        <v>123035526.2915</v>
      </c>
      <c r="F57" s="5">
        <v>0</v>
      </c>
      <c r="G57" s="5">
        <v>34329621.355400003</v>
      </c>
      <c r="H57" s="6">
        <f t="shared" si="0"/>
        <v>157365147.6469</v>
      </c>
      <c r="I57" s="12"/>
      <c r="J57" s="111"/>
      <c r="K57" s="114"/>
      <c r="L57" s="13">
        <v>30</v>
      </c>
      <c r="M57" s="5" t="s">
        <v>492</v>
      </c>
      <c r="N57" s="5">
        <v>113144162.9271</v>
      </c>
      <c r="O57" s="5">
        <v>0</v>
      </c>
      <c r="P57" s="5">
        <v>32445929.988299999</v>
      </c>
      <c r="Q57" s="6">
        <f t="shared" si="1"/>
        <v>145590092.9154</v>
      </c>
    </row>
    <row r="58" spans="1:17" ht="24.95" customHeight="1">
      <c r="A58" s="116"/>
      <c r="B58" s="114"/>
      <c r="C58" s="1">
        <v>11</v>
      </c>
      <c r="D58" s="5" t="s">
        <v>111</v>
      </c>
      <c r="E58" s="5">
        <v>94691547.970799997</v>
      </c>
      <c r="F58" s="5">
        <v>0</v>
      </c>
      <c r="G58" s="5">
        <v>26207393.678199999</v>
      </c>
      <c r="H58" s="6">
        <f t="shared" si="0"/>
        <v>120898941.64899999</v>
      </c>
      <c r="I58" s="12"/>
      <c r="J58" s="111"/>
      <c r="K58" s="114"/>
      <c r="L58" s="13">
        <v>31</v>
      </c>
      <c r="M58" s="5" t="s">
        <v>493</v>
      </c>
      <c r="N58" s="5">
        <v>117227271.1488</v>
      </c>
      <c r="O58" s="5">
        <v>0</v>
      </c>
      <c r="P58" s="5">
        <v>31214452.138700001</v>
      </c>
      <c r="Q58" s="6">
        <f t="shared" si="1"/>
        <v>148441723.28749999</v>
      </c>
    </row>
    <row r="59" spans="1:17" ht="24.95" customHeight="1">
      <c r="A59" s="116"/>
      <c r="B59" s="114"/>
      <c r="C59" s="1">
        <v>12</v>
      </c>
      <c r="D59" s="5" t="s">
        <v>112</v>
      </c>
      <c r="E59" s="5">
        <v>112003085.7897</v>
      </c>
      <c r="F59" s="5">
        <v>0</v>
      </c>
      <c r="G59" s="5">
        <v>30311275.8642</v>
      </c>
      <c r="H59" s="6">
        <f t="shared" si="0"/>
        <v>142314361.6539</v>
      </c>
      <c r="I59" s="12"/>
      <c r="J59" s="111"/>
      <c r="K59" s="114"/>
      <c r="L59" s="13">
        <v>32</v>
      </c>
      <c r="M59" s="5" t="s">
        <v>494</v>
      </c>
      <c r="N59" s="5">
        <v>125782455.4463</v>
      </c>
      <c r="O59" s="5">
        <v>0</v>
      </c>
      <c r="P59" s="5">
        <v>34536324.314599998</v>
      </c>
      <c r="Q59" s="6">
        <f t="shared" si="1"/>
        <v>160318779.76089999</v>
      </c>
    </row>
    <row r="60" spans="1:17" ht="24.95" customHeight="1">
      <c r="A60" s="116"/>
      <c r="B60" s="114"/>
      <c r="C60" s="1">
        <v>13</v>
      </c>
      <c r="D60" s="5" t="s">
        <v>113</v>
      </c>
      <c r="E60" s="5">
        <v>112034664.2887</v>
      </c>
      <c r="F60" s="5">
        <v>0</v>
      </c>
      <c r="G60" s="5">
        <v>30319558.098999999</v>
      </c>
      <c r="H60" s="6">
        <f t="shared" si="0"/>
        <v>142354222.38769999</v>
      </c>
      <c r="I60" s="12"/>
      <c r="J60" s="111"/>
      <c r="K60" s="114"/>
      <c r="L60" s="13">
        <v>33</v>
      </c>
      <c r="M60" s="5" t="s">
        <v>495</v>
      </c>
      <c r="N60" s="5">
        <v>121906893.62360001</v>
      </c>
      <c r="O60" s="5">
        <v>0</v>
      </c>
      <c r="P60" s="5">
        <v>31300545.622400001</v>
      </c>
      <c r="Q60" s="6">
        <f t="shared" si="1"/>
        <v>153207439.24599999</v>
      </c>
    </row>
    <row r="61" spans="1:17" ht="24.95" customHeight="1">
      <c r="A61" s="116"/>
      <c r="B61" s="114"/>
      <c r="C61" s="1">
        <v>14</v>
      </c>
      <c r="D61" s="5" t="s">
        <v>114</v>
      </c>
      <c r="E61" s="5">
        <v>115547089.8497</v>
      </c>
      <c r="F61" s="5">
        <v>0</v>
      </c>
      <c r="G61" s="5">
        <v>31088901.161600001</v>
      </c>
      <c r="H61" s="6">
        <f t="shared" si="0"/>
        <v>146635991.0113</v>
      </c>
      <c r="I61" s="12"/>
      <c r="J61" s="112"/>
      <c r="K61" s="115"/>
      <c r="L61" s="13">
        <v>34</v>
      </c>
      <c r="M61" s="5" t="s">
        <v>496</v>
      </c>
      <c r="N61" s="5">
        <v>119478757.9359</v>
      </c>
      <c r="O61" s="5">
        <v>0</v>
      </c>
      <c r="P61" s="5">
        <v>32515459.002099998</v>
      </c>
      <c r="Q61" s="6">
        <f t="shared" si="1"/>
        <v>151994216.93799999</v>
      </c>
    </row>
    <row r="62" spans="1:17" ht="24.95" customHeight="1">
      <c r="A62" s="116"/>
      <c r="B62" s="114"/>
      <c r="C62" s="1">
        <v>15</v>
      </c>
      <c r="D62" s="5" t="s">
        <v>115</v>
      </c>
      <c r="E62" s="5">
        <v>105563590.0631</v>
      </c>
      <c r="F62" s="5">
        <v>0</v>
      </c>
      <c r="G62" s="5">
        <v>28034844.446600001</v>
      </c>
      <c r="H62" s="6">
        <f t="shared" si="0"/>
        <v>133598434.5097</v>
      </c>
      <c r="I62" s="12"/>
      <c r="J62" s="19"/>
      <c r="K62" s="105" t="s">
        <v>833</v>
      </c>
      <c r="L62" s="106"/>
      <c r="M62" s="107"/>
      <c r="N62" s="15">
        <f>SUM(N28:N61)</f>
        <v>4242689943.6914005</v>
      </c>
      <c r="O62" s="15">
        <f t="shared" ref="O62:P62" si="4">SUM(O28:O61)</f>
        <v>0</v>
      </c>
      <c r="P62" s="15">
        <f t="shared" si="4"/>
        <v>1142504462.4708004</v>
      </c>
      <c r="Q62" s="8">
        <f t="shared" si="1"/>
        <v>5385194406.1622009</v>
      </c>
    </row>
    <row r="63" spans="1:17" ht="24.95" customHeight="1">
      <c r="A63" s="116"/>
      <c r="B63" s="114"/>
      <c r="C63" s="1">
        <v>16</v>
      </c>
      <c r="D63" s="5" t="s">
        <v>116</v>
      </c>
      <c r="E63" s="5">
        <v>107785743.3043</v>
      </c>
      <c r="F63" s="5">
        <v>0</v>
      </c>
      <c r="G63" s="5">
        <v>29972261.022700001</v>
      </c>
      <c r="H63" s="6">
        <f t="shared" si="0"/>
        <v>137758004.32699999</v>
      </c>
      <c r="I63" s="12"/>
      <c r="J63" s="110">
        <v>21</v>
      </c>
      <c r="K63" s="113" t="s">
        <v>46</v>
      </c>
      <c r="L63" s="13">
        <v>1</v>
      </c>
      <c r="M63" s="5" t="s">
        <v>497</v>
      </c>
      <c r="N63" s="5">
        <v>95662321.478699997</v>
      </c>
      <c r="O63" s="5">
        <v>0</v>
      </c>
      <c r="P63" s="5">
        <v>25672284.800900001</v>
      </c>
      <c r="Q63" s="6">
        <f t="shared" si="1"/>
        <v>121334606.27959999</v>
      </c>
    </row>
    <row r="64" spans="1:17" ht="24.95" customHeight="1">
      <c r="A64" s="116"/>
      <c r="B64" s="114"/>
      <c r="C64" s="1">
        <v>17</v>
      </c>
      <c r="D64" s="5" t="s">
        <v>117</v>
      </c>
      <c r="E64" s="5">
        <v>100611584.29809999</v>
      </c>
      <c r="F64" s="5">
        <v>0</v>
      </c>
      <c r="G64" s="5">
        <v>28370031.364399999</v>
      </c>
      <c r="H64" s="6">
        <f t="shared" si="0"/>
        <v>128981615.66249999</v>
      </c>
      <c r="I64" s="12"/>
      <c r="J64" s="111"/>
      <c r="K64" s="114"/>
      <c r="L64" s="13">
        <v>2</v>
      </c>
      <c r="M64" s="5" t="s">
        <v>498</v>
      </c>
      <c r="N64" s="5">
        <v>156308445.12020001</v>
      </c>
      <c r="O64" s="5">
        <v>0</v>
      </c>
      <c r="P64" s="5">
        <v>33888888.196599998</v>
      </c>
      <c r="Q64" s="6">
        <f t="shared" si="1"/>
        <v>190197333.3168</v>
      </c>
    </row>
    <row r="65" spans="1:17" ht="24.95" customHeight="1">
      <c r="A65" s="116"/>
      <c r="B65" s="114"/>
      <c r="C65" s="1">
        <v>18</v>
      </c>
      <c r="D65" s="5" t="s">
        <v>118</v>
      </c>
      <c r="E65" s="5">
        <v>125000295.0346</v>
      </c>
      <c r="F65" s="5">
        <v>0</v>
      </c>
      <c r="G65" s="5">
        <v>33521999.0559</v>
      </c>
      <c r="H65" s="6">
        <f t="shared" si="0"/>
        <v>158522294.0905</v>
      </c>
      <c r="I65" s="12"/>
      <c r="J65" s="111"/>
      <c r="K65" s="114"/>
      <c r="L65" s="13">
        <v>3</v>
      </c>
      <c r="M65" s="5" t="s">
        <v>499</v>
      </c>
      <c r="N65" s="5">
        <v>131657314.4667</v>
      </c>
      <c r="O65" s="5">
        <v>0</v>
      </c>
      <c r="P65" s="5">
        <v>34686070.7042</v>
      </c>
      <c r="Q65" s="6">
        <f t="shared" si="1"/>
        <v>166343385.17089999</v>
      </c>
    </row>
    <row r="66" spans="1:17" ht="24.95" customHeight="1">
      <c r="A66" s="116"/>
      <c r="B66" s="114"/>
      <c r="C66" s="1">
        <v>19</v>
      </c>
      <c r="D66" s="5" t="s">
        <v>119</v>
      </c>
      <c r="E66" s="5">
        <v>104303491.22220001</v>
      </c>
      <c r="F66" s="5">
        <v>0</v>
      </c>
      <c r="G66" s="5">
        <v>28690115.383200001</v>
      </c>
      <c r="H66" s="6">
        <f t="shared" si="0"/>
        <v>132993606.60540001</v>
      </c>
      <c r="I66" s="12"/>
      <c r="J66" s="111"/>
      <c r="K66" s="114"/>
      <c r="L66" s="13">
        <v>4</v>
      </c>
      <c r="M66" s="5" t="s">
        <v>500</v>
      </c>
      <c r="N66" s="5">
        <v>108705285.0416</v>
      </c>
      <c r="O66" s="5">
        <v>0</v>
      </c>
      <c r="P66" s="5">
        <v>29243668.002700001</v>
      </c>
      <c r="Q66" s="6">
        <f t="shared" si="1"/>
        <v>137948953.04430002</v>
      </c>
    </row>
    <row r="67" spans="1:17" ht="24.95" customHeight="1">
      <c r="A67" s="116"/>
      <c r="B67" s="114"/>
      <c r="C67" s="1">
        <v>20</v>
      </c>
      <c r="D67" s="5" t="s">
        <v>120</v>
      </c>
      <c r="E67" s="5">
        <v>109744663.5517</v>
      </c>
      <c r="F67" s="5">
        <v>0</v>
      </c>
      <c r="G67" s="5">
        <v>30055640.160500001</v>
      </c>
      <c r="H67" s="6">
        <f t="shared" si="0"/>
        <v>139800303.71219999</v>
      </c>
      <c r="I67" s="12"/>
      <c r="J67" s="111"/>
      <c r="K67" s="114"/>
      <c r="L67" s="13">
        <v>5</v>
      </c>
      <c r="M67" s="5" t="s">
        <v>501</v>
      </c>
      <c r="N67" s="5">
        <v>144774249.2423</v>
      </c>
      <c r="O67" s="5">
        <v>0</v>
      </c>
      <c r="P67" s="5">
        <v>37632388.767099999</v>
      </c>
      <c r="Q67" s="6">
        <f t="shared" si="1"/>
        <v>182406638.00940001</v>
      </c>
    </row>
    <row r="68" spans="1:17" ht="24.95" customHeight="1">
      <c r="A68" s="116"/>
      <c r="B68" s="114"/>
      <c r="C68" s="1">
        <v>21</v>
      </c>
      <c r="D68" s="5" t="s">
        <v>121</v>
      </c>
      <c r="E68" s="5">
        <v>114150389.8379</v>
      </c>
      <c r="F68" s="5">
        <v>0</v>
      </c>
      <c r="G68" s="5">
        <v>31451092.340999998</v>
      </c>
      <c r="H68" s="6">
        <f t="shared" si="0"/>
        <v>145601482.1789</v>
      </c>
      <c r="I68" s="12"/>
      <c r="J68" s="111"/>
      <c r="K68" s="114"/>
      <c r="L68" s="13">
        <v>6</v>
      </c>
      <c r="M68" s="5" t="s">
        <v>502</v>
      </c>
      <c r="N68" s="5">
        <v>177122536.19069999</v>
      </c>
      <c r="O68" s="5">
        <v>0</v>
      </c>
      <c r="P68" s="5">
        <v>39762315.105400003</v>
      </c>
      <c r="Q68" s="6">
        <f t="shared" si="1"/>
        <v>216884851.29609999</v>
      </c>
    </row>
    <row r="69" spans="1:17" ht="24.95" customHeight="1">
      <c r="A69" s="116"/>
      <c r="B69" s="114"/>
      <c r="C69" s="1">
        <v>22</v>
      </c>
      <c r="D69" s="5" t="s">
        <v>122</v>
      </c>
      <c r="E69" s="5">
        <v>98115247.739800006</v>
      </c>
      <c r="F69" s="5">
        <v>0</v>
      </c>
      <c r="G69" s="5">
        <v>28373163.301899999</v>
      </c>
      <c r="H69" s="6">
        <f t="shared" si="0"/>
        <v>126488411.04170001</v>
      </c>
      <c r="I69" s="12"/>
      <c r="J69" s="111"/>
      <c r="K69" s="114"/>
      <c r="L69" s="13">
        <v>7</v>
      </c>
      <c r="M69" s="5" t="s">
        <v>503</v>
      </c>
      <c r="N69" s="5">
        <v>120668682.37190001</v>
      </c>
      <c r="O69" s="5">
        <v>0</v>
      </c>
      <c r="P69" s="5">
        <v>29534172.611200001</v>
      </c>
      <c r="Q69" s="6">
        <f t="shared" si="1"/>
        <v>150202854.9831</v>
      </c>
    </row>
    <row r="70" spans="1:17" ht="24.95" customHeight="1">
      <c r="A70" s="116"/>
      <c r="B70" s="114"/>
      <c r="C70" s="1">
        <v>23</v>
      </c>
      <c r="D70" s="5" t="s">
        <v>123</v>
      </c>
      <c r="E70" s="5">
        <v>102451405.2323</v>
      </c>
      <c r="F70" s="5">
        <v>0</v>
      </c>
      <c r="G70" s="5">
        <v>29717530.100900002</v>
      </c>
      <c r="H70" s="6">
        <f t="shared" si="0"/>
        <v>132168935.33320001</v>
      </c>
      <c r="I70" s="12"/>
      <c r="J70" s="111"/>
      <c r="K70" s="114"/>
      <c r="L70" s="13">
        <v>8</v>
      </c>
      <c r="M70" s="5" t="s">
        <v>504</v>
      </c>
      <c r="N70" s="5">
        <v>128192949.80859999</v>
      </c>
      <c r="O70" s="5">
        <v>0</v>
      </c>
      <c r="P70" s="5">
        <v>31121856.159499999</v>
      </c>
      <c r="Q70" s="6">
        <f t="shared" si="1"/>
        <v>159314805.96809998</v>
      </c>
    </row>
    <row r="71" spans="1:17" ht="24.95" customHeight="1">
      <c r="A71" s="116"/>
      <c r="B71" s="114"/>
      <c r="C71" s="1">
        <v>24</v>
      </c>
      <c r="D71" s="5" t="s">
        <v>124</v>
      </c>
      <c r="E71" s="5">
        <v>104939052.9417</v>
      </c>
      <c r="F71" s="5">
        <v>0</v>
      </c>
      <c r="G71" s="5">
        <v>27218104.7289</v>
      </c>
      <c r="H71" s="6">
        <f t="shared" si="0"/>
        <v>132157157.6706</v>
      </c>
      <c r="I71" s="12"/>
      <c r="J71" s="111"/>
      <c r="K71" s="114"/>
      <c r="L71" s="13">
        <v>9</v>
      </c>
      <c r="M71" s="5" t="s">
        <v>505</v>
      </c>
      <c r="N71" s="5">
        <v>159255884.13209999</v>
      </c>
      <c r="O71" s="5">
        <v>0</v>
      </c>
      <c r="P71" s="5">
        <v>39538416.369000003</v>
      </c>
      <c r="Q71" s="6">
        <f t="shared" si="1"/>
        <v>198794300.5011</v>
      </c>
    </row>
    <row r="72" spans="1:17" ht="24.95" customHeight="1">
      <c r="A72" s="116"/>
      <c r="B72" s="114"/>
      <c r="C72" s="1">
        <v>25</v>
      </c>
      <c r="D72" s="5" t="s">
        <v>125</v>
      </c>
      <c r="E72" s="5">
        <v>123641451.1092</v>
      </c>
      <c r="F72" s="5">
        <v>0</v>
      </c>
      <c r="G72" s="5">
        <v>33147419.3235</v>
      </c>
      <c r="H72" s="6">
        <f t="shared" si="0"/>
        <v>156788870.43270001</v>
      </c>
      <c r="I72" s="12"/>
      <c r="J72" s="111"/>
      <c r="K72" s="114"/>
      <c r="L72" s="13">
        <v>10</v>
      </c>
      <c r="M72" s="5" t="s">
        <v>506</v>
      </c>
      <c r="N72" s="5">
        <v>110891044.61409999</v>
      </c>
      <c r="O72" s="5">
        <v>0</v>
      </c>
      <c r="P72" s="5">
        <v>29516842.556699999</v>
      </c>
      <c r="Q72" s="6">
        <f t="shared" si="1"/>
        <v>140407887.1708</v>
      </c>
    </row>
    <row r="73" spans="1:17" ht="24.95" customHeight="1">
      <c r="A73" s="116"/>
      <c r="B73" s="114"/>
      <c r="C73" s="1">
        <v>26</v>
      </c>
      <c r="D73" s="5" t="s">
        <v>126</v>
      </c>
      <c r="E73" s="5">
        <v>92101346.349399999</v>
      </c>
      <c r="F73" s="5">
        <v>0</v>
      </c>
      <c r="G73" s="5">
        <v>24839015.357900001</v>
      </c>
      <c r="H73" s="6">
        <f t="shared" ref="H73:H136" si="5">E73+F73+G73</f>
        <v>116940361.70730001</v>
      </c>
      <c r="I73" s="12"/>
      <c r="J73" s="111"/>
      <c r="K73" s="114"/>
      <c r="L73" s="13">
        <v>11</v>
      </c>
      <c r="M73" s="5" t="s">
        <v>507</v>
      </c>
      <c r="N73" s="5">
        <v>117129884.0071</v>
      </c>
      <c r="O73" s="5">
        <v>0</v>
      </c>
      <c r="P73" s="5">
        <v>31591368.399500001</v>
      </c>
      <c r="Q73" s="6">
        <f t="shared" ref="Q73:Q136" si="6">N73+O73+P73</f>
        <v>148721252.4066</v>
      </c>
    </row>
    <row r="74" spans="1:17" ht="24.95" customHeight="1">
      <c r="A74" s="116"/>
      <c r="B74" s="114"/>
      <c r="C74" s="1">
        <v>27</v>
      </c>
      <c r="D74" s="5" t="s">
        <v>127</v>
      </c>
      <c r="E74" s="5">
        <v>113009104.10340001</v>
      </c>
      <c r="F74" s="5">
        <v>0</v>
      </c>
      <c r="G74" s="5">
        <v>29972261.022700001</v>
      </c>
      <c r="H74" s="6">
        <f t="shared" si="5"/>
        <v>142981365.1261</v>
      </c>
      <c r="I74" s="12"/>
      <c r="J74" s="111"/>
      <c r="K74" s="114"/>
      <c r="L74" s="13">
        <v>12</v>
      </c>
      <c r="M74" s="5" t="s">
        <v>508</v>
      </c>
      <c r="N74" s="5">
        <v>129219721.80949999</v>
      </c>
      <c r="O74" s="5">
        <v>0</v>
      </c>
      <c r="P74" s="5">
        <v>34537686.462300003</v>
      </c>
      <c r="Q74" s="6">
        <f t="shared" si="6"/>
        <v>163757408.27179998</v>
      </c>
    </row>
    <row r="75" spans="1:17" ht="24.95" customHeight="1">
      <c r="A75" s="116"/>
      <c r="B75" s="114"/>
      <c r="C75" s="1">
        <v>28</v>
      </c>
      <c r="D75" s="5" t="s">
        <v>128</v>
      </c>
      <c r="E75" s="5">
        <v>92134144.764899999</v>
      </c>
      <c r="F75" s="5">
        <v>0</v>
      </c>
      <c r="G75" s="5">
        <v>25564441.695900001</v>
      </c>
      <c r="H75" s="6">
        <f t="shared" si="5"/>
        <v>117698586.46079999</v>
      </c>
      <c r="I75" s="12"/>
      <c r="J75" s="111"/>
      <c r="K75" s="114"/>
      <c r="L75" s="13">
        <v>13</v>
      </c>
      <c r="M75" s="5" t="s">
        <v>509</v>
      </c>
      <c r="N75" s="5">
        <v>107539034.2492</v>
      </c>
      <c r="O75" s="5">
        <v>0</v>
      </c>
      <c r="P75" s="5">
        <v>27024585.841800001</v>
      </c>
      <c r="Q75" s="6">
        <f t="shared" si="6"/>
        <v>134563620.09099999</v>
      </c>
    </row>
    <row r="76" spans="1:17" ht="24.95" customHeight="1">
      <c r="A76" s="116"/>
      <c r="B76" s="114"/>
      <c r="C76" s="1">
        <v>29</v>
      </c>
      <c r="D76" s="5" t="s">
        <v>129</v>
      </c>
      <c r="E76" s="5">
        <v>120157715.7237</v>
      </c>
      <c r="F76" s="5">
        <v>0</v>
      </c>
      <c r="G76" s="5">
        <v>29364456.339699998</v>
      </c>
      <c r="H76" s="6">
        <f t="shared" si="5"/>
        <v>149522172.0634</v>
      </c>
      <c r="I76" s="12"/>
      <c r="J76" s="111"/>
      <c r="K76" s="114"/>
      <c r="L76" s="13">
        <v>14</v>
      </c>
      <c r="M76" s="5" t="s">
        <v>510</v>
      </c>
      <c r="N76" s="5">
        <v>123408069.8018</v>
      </c>
      <c r="O76" s="5">
        <v>0</v>
      </c>
      <c r="P76" s="5">
        <v>31840949.023899999</v>
      </c>
      <c r="Q76" s="6">
        <f t="shared" si="6"/>
        <v>155249018.82569999</v>
      </c>
    </row>
    <row r="77" spans="1:17" ht="24.95" customHeight="1">
      <c r="A77" s="116"/>
      <c r="B77" s="114"/>
      <c r="C77" s="1">
        <v>30</v>
      </c>
      <c r="D77" s="5" t="s">
        <v>130</v>
      </c>
      <c r="E77" s="5">
        <v>99424594.526500002</v>
      </c>
      <c r="F77" s="5">
        <v>0</v>
      </c>
      <c r="G77" s="5">
        <v>26083508.147999998</v>
      </c>
      <c r="H77" s="6">
        <f t="shared" si="5"/>
        <v>125508102.6745</v>
      </c>
      <c r="I77" s="12"/>
      <c r="J77" s="111"/>
      <c r="K77" s="114"/>
      <c r="L77" s="13">
        <v>15</v>
      </c>
      <c r="M77" s="5" t="s">
        <v>511</v>
      </c>
      <c r="N77" s="5">
        <v>142771451.5068</v>
      </c>
      <c r="O77" s="5">
        <v>0</v>
      </c>
      <c r="P77" s="5">
        <v>33308157.374000002</v>
      </c>
      <c r="Q77" s="6">
        <f t="shared" si="6"/>
        <v>176079608.88080001</v>
      </c>
    </row>
    <row r="78" spans="1:17" ht="24.95" customHeight="1">
      <c r="A78" s="116"/>
      <c r="B78" s="115"/>
      <c r="C78" s="1">
        <v>31</v>
      </c>
      <c r="D78" s="5" t="s">
        <v>131</v>
      </c>
      <c r="E78" s="5">
        <v>150285122.9287</v>
      </c>
      <c r="F78" s="5">
        <v>0</v>
      </c>
      <c r="G78" s="5">
        <v>42676791.748099998</v>
      </c>
      <c r="H78" s="6">
        <f t="shared" si="5"/>
        <v>192961914.67680001</v>
      </c>
      <c r="I78" s="12"/>
      <c r="J78" s="111"/>
      <c r="K78" s="114"/>
      <c r="L78" s="13">
        <v>16</v>
      </c>
      <c r="M78" s="5" t="s">
        <v>512</v>
      </c>
      <c r="N78" s="5">
        <v>114387600.369</v>
      </c>
      <c r="O78" s="5">
        <v>0</v>
      </c>
      <c r="P78" s="5">
        <v>29764196.0255</v>
      </c>
      <c r="Q78" s="6">
        <f t="shared" si="6"/>
        <v>144151796.39450002</v>
      </c>
    </row>
    <row r="79" spans="1:17" ht="24.95" customHeight="1">
      <c r="A79" s="1"/>
      <c r="B79" s="105" t="s">
        <v>816</v>
      </c>
      <c r="C79" s="106"/>
      <c r="D79" s="107"/>
      <c r="E79" s="15">
        <f>SUM(E48:E78)</f>
        <v>3400390769.8643007</v>
      </c>
      <c r="F79" s="15">
        <f>SUM(F48:F78)</f>
        <v>0</v>
      </c>
      <c r="G79" s="15">
        <f>SUM(G48:G78)</f>
        <v>927900192.42140007</v>
      </c>
      <c r="H79" s="8">
        <f t="shared" si="5"/>
        <v>4328290962.2857008</v>
      </c>
      <c r="I79" s="12"/>
      <c r="J79" s="111"/>
      <c r="K79" s="114"/>
      <c r="L79" s="13">
        <v>17</v>
      </c>
      <c r="M79" s="5" t="s">
        <v>513</v>
      </c>
      <c r="N79" s="5">
        <v>112725413.0553</v>
      </c>
      <c r="O79" s="5">
        <v>0</v>
      </c>
      <c r="P79" s="5">
        <v>27340145.950800002</v>
      </c>
      <c r="Q79" s="6">
        <f t="shared" si="6"/>
        <v>140065559.0061</v>
      </c>
    </row>
    <row r="80" spans="1:17" ht="24.95" customHeight="1">
      <c r="A80" s="116">
        <v>4</v>
      </c>
      <c r="B80" s="113" t="s">
        <v>29</v>
      </c>
      <c r="C80" s="1">
        <v>1</v>
      </c>
      <c r="D80" s="5" t="s">
        <v>132</v>
      </c>
      <c r="E80" s="5">
        <v>169037357.10210001</v>
      </c>
      <c r="F80" s="5">
        <v>0</v>
      </c>
      <c r="G80" s="5">
        <v>49044657.966399997</v>
      </c>
      <c r="H80" s="6">
        <f t="shared" si="5"/>
        <v>218082015.06850001</v>
      </c>
      <c r="I80" s="12"/>
      <c r="J80" s="111"/>
      <c r="K80" s="114"/>
      <c r="L80" s="13">
        <v>18</v>
      </c>
      <c r="M80" s="5" t="s">
        <v>514</v>
      </c>
      <c r="N80" s="5">
        <v>116980718.1869</v>
      </c>
      <c r="O80" s="5">
        <v>0</v>
      </c>
      <c r="P80" s="5">
        <v>29929840.723299999</v>
      </c>
      <c r="Q80" s="6">
        <f t="shared" si="6"/>
        <v>146910558.9102</v>
      </c>
    </row>
    <row r="81" spans="1:17" ht="24.95" customHeight="1">
      <c r="A81" s="116"/>
      <c r="B81" s="114"/>
      <c r="C81" s="1">
        <v>2</v>
      </c>
      <c r="D81" s="5" t="s">
        <v>133</v>
      </c>
      <c r="E81" s="5">
        <v>111168586.65800001</v>
      </c>
      <c r="F81" s="5">
        <v>0</v>
      </c>
      <c r="G81" s="5">
        <v>33952825.2337</v>
      </c>
      <c r="H81" s="6">
        <f t="shared" si="5"/>
        <v>145121411.8917</v>
      </c>
      <c r="I81" s="12"/>
      <c r="J81" s="111"/>
      <c r="K81" s="114"/>
      <c r="L81" s="13">
        <v>19</v>
      </c>
      <c r="M81" s="5" t="s">
        <v>515</v>
      </c>
      <c r="N81" s="5">
        <v>141531019.461</v>
      </c>
      <c r="O81" s="5">
        <v>0</v>
      </c>
      <c r="P81" s="5">
        <v>31536455.0942</v>
      </c>
      <c r="Q81" s="6">
        <f t="shared" si="6"/>
        <v>173067474.55519998</v>
      </c>
    </row>
    <row r="82" spans="1:17" ht="24.95" customHeight="1">
      <c r="A82" s="116"/>
      <c r="B82" s="114"/>
      <c r="C82" s="1">
        <v>3</v>
      </c>
      <c r="D82" s="5" t="s">
        <v>134</v>
      </c>
      <c r="E82" s="5">
        <v>114361038.0816</v>
      </c>
      <c r="F82" s="5">
        <v>0</v>
      </c>
      <c r="G82" s="5">
        <v>34933121.690800004</v>
      </c>
      <c r="H82" s="6">
        <f t="shared" si="5"/>
        <v>149294159.77239999</v>
      </c>
      <c r="I82" s="12"/>
      <c r="J82" s="111"/>
      <c r="K82" s="114"/>
      <c r="L82" s="13">
        <v>20</v>
      </c>
      <c r="M82" s="5" t="s">
        <v>516</v>
      </c>
      <c r="N82" s="5">
        <v>108756803.8272</v>
      </c>
      <c r="O82" s="5">
        <v>0</v>
      </c>
      <c r="P82" s="5">
        <v>28024996.297800001</v>
      </c>
      <c r="Q82" s="6">
        <f t="shared" si="6"/>
        <v>136781800.125</v>
      </c>
    </row>
    <row r="83" spans="1:17" ht="24.95" customHeight="1">
      <c r="A83" s="116"/>
      <c r="B83" s="114"/>
      <c r="C83" s="1">
        <v>4</v>
      </c>
      <c r="D83" s="5" t="s">
        <v>135</v>
      </c>
      <c r="E83" s="5">
        <v>138227624.836</v>
      </c>
      <c r="F83" s="5">
        <v>0</v>
      </c>
      <c r="G83" s="5">
        <v>43116944.140000001</v>
      </c>
      <c r="H83" s="6">
        <f t="shared" si="5"/>
        <v>181344568.97600001</v>
      </c>
      <c r="I83" s="12"/>
      <c r="J83" s="112"/>
      <c r="K83" s="115"/>
      <c r="L83" s="13">
        <v>21</v>
      </c>
      <c r="M83" s="5" t="s">
        <v>517</v>
      </c>
      <c r="N83" s="5">
        <v>129904332.4014</v>
      </c>
      <c r="O83" s="5">
        <v>0</v>
      </c>
      <c r="P83" s="5">
        <v>32602497.0418</v>
      </c>
      <c r="Q83" s="6">
        <f t="shared" si="6"/>
        <v>162506829.44319999</v>
      </c>
    </row>
    <row r="84" spans="1:17" ht="24.95" customHeight="1">
      <c r="A84" s="116"/>
      <c r="B84" s="114"/>
      <c r="C84" s="1">
        <v>5</v>
      </c>
      <c r="D84" s="5" t="s">
        <v>136</v>
      </c>
      <c r="E84" s="5">
        <v>104979384.0157</v>
      </c>
      <c r="F84" s="5">
        <v>0</v>
      </c>
      <c r="G84" s="5">
        <v>31118560.936999999</v>
      </c>
      <c r="H84" s="6">
        <f t="shared" si="5"/>
        <v>136097944.95269999</v>
      </c>
      <c r="I84" s="12"/>
      <c r="J84" s="19"/>
      <c r="K84" s="105" t="s">
        <v>834</v>
      </c>
      <c r="L84" s="106"/>
      <c r="M84" s="107"/>
      <c r="N84" s="15">
        <f>SUM(N63:N83)</f>
        <v>2677592761.1421003</v>
      </c>
      <c r="O84" s="15">
        <f t="shared" ref="O84:P84" si="7">SUM(O63:O83)</f>
        <v>0</v>
      </c>
      <c r="P84" s="15">
        <f t="shared" si="7"/>
        <v>668097781.50819993</v>
      </c>
      <c r="Q84" s="8">
        <f t="shared" si="6"/>
        <v>3345690542.6503</v>
      </c>
    </row>
    <row r="85" spans="1:17" ht="24.95" customHeight="1">
      <c r="A85" s="116"/>
      <c r="B85" s="114"/>
      <c r="C85" s="1">
        <v>6</v>
      </c>
      <c r="D85" s="5" t="s">
        <v>137</v>
      </c>
      <c r="E85" s="5">
        <v>120854680.16329999</v>
      </c>
      <c r="F85" s="5">
        <v>0</v>
      </c>
      <c r="G85" s="5">
        <v>36438748.4749</v>
      </c>
      <c r="H85" s="6">
        <f t="shared" si="5"/>
        <v>157293428.63819999</v>
      </c>
      <c r="I85" s="12"/>
      <c r="J85" s="110">
        <v>22</v>
      </c>
      <c r="K85" s="113" t="s">
        <v>47</v>
      </c>
      <c r="L85" s="13">
        <v>1</v>
      </c>
      <c r="M85" s="5" t="s">
        <v>518</v>
      </c>
      <c r="N85" s="5">
        <v>138756475.42030001</v>
      </c>
      <c r="O85" s="5">
        <v>-4284409.3099999996</v>
      </c>
      <c r="P85" s="5">
        <v>35365048.625500001</v>
      </c>
      <c r="Q85" s="6">
        <f t="shared" si="6"/>
        <v>169837114.7358</v>
      </c>
    </row>
    <row r="86" spans="1:17" ht="24.95" customHeight="1">
      <c r="A86" s="116"/>
      <c r="B86" s="114"/>
      <c r="C86" s="1">
        <v>7</v>
      </c>
      <c r="D86" s="5" t="s">
        <v>138</v>
      </c>
      <c r="E86" s="5">
        <v>112005025.19140001</v>
      </c>
      <c r="F86" s="5">
        <v>0</v>
      </c>
      <c r="G86" s="5">
        <v>34306316.586599998</v>
      </c>
      <c r="H86" s="6">
        <f t="shared" si="5"/>
        <v>146311341.778</v>
      </c>
      <c r="I86" s="12"/>
      <c r="J86" s="111"/>
      <c r="K86" s="114"/>
      <c r="L86" s="13">
        <v>2</v>
      </c>
      <c r="M86" s="5" t="s">
        <v>519</v>
      </c>
      <c r="N86" s="5">
        <v>122692036.80149999</v>
      </c>
      <c r="O86" s="5">
        <v>-4284409.3099999996</v>
      </c>
      <c r="P86" s="5">
        <v>29805998.6494</v>
      </c>
      <c r="Q86" s="6">
        <f t="shared" si="6"/>
        <v>148213626.14089999</v>
      </c>
    </row>
    <row r="87" spans="1:17" ht="24.95" customHeight="1">
      <c r="A87" s="116"/>
      <c r="B87" s="114"/>
      <c r="C87" s="1">
        <v>8</v>
      </c>
      <c r="D87" s="5" t="s">
        <v>139</v>
      </c>
      <c r="E87" s="5">
        <v>100146409.5473</v>
      </c>
      <c r="F87" s="5">
        <v>0</v>
      </c>
      <c r="G87" s="5">
        <v>29989253.8506</v>
      </c>
      <c r="H87" s="6">
        <f t="shared" si="5"/>
        <v>130135663.3979</v>
      </c>
      <c r="I87" s="12"/>
      <c r="J87" s="111"/>
      <c r="K87" s="114"/>
      <c r="L87" s="13">
        <v>3</v>
      </c>
      <c r="M87" s="5" t="s">
        <v>520</v>
      </c>
      <c r="N87" s="5">
        <v>154843296.3337</v>
      </c>
      <c r="O87" s="5">
        <v>-4284409.3099999996</v>
      </c>
      <c r="P87" s="5">
        <v>39900024.617299996</v>
      </c>
      <c r="Q87" s="6">
        <f t="shared" si="6"/>
        <v>190458911.641</v>
      </c>
    </row>
    <row r="88" spans="1:17" ht="24.95" customHeight="1">
      <c r="A88" s="116"/>
      <c r="B88" s="114"/>
      <c r="C88" s="1">
        <v>9</v>
      </c>
      <c r="D88" s="5" t="s">
        <v>140</v>
      </c>
      <c r="E88" s="5">
        <v>111231360.57350001</v>
      </c>
      <c r="F88" s="5">
        <v>0</v>
      </c>
      <c r="G88" s="5">
        <v>34293858.435000002</v>
      </c>
      <c r="H88" s="6">
        <f t="shared" si="5"/>
        <v>145525219.00850001</v>
      </c>
      <c r="I88" s="12"/>
      <c r="J88" s="111"/>
      <c r="K88" s="114"/>
      <c r="L88" s="13">
        <v>4</v>
      </c>
      <c r="M88" s="5" t="s">
        <v>521</v>
      </c>
      <c r="N88" s="5">
        <v>122603336.17560001</v>
      </c>
      <c r="O88" s="5">
        <v>-4284409.3099999996</v>
      </c>
      <c r="P88" s="5">
        <v>31035945.329500001</v>
      </c>
      <c r="Q88" s="6">
        <f t="shared" si="6"/>
        <v>149354872.19510001</v>
      </c>
    </row>
    <row r="89" spans="1:17" ht="24.95" customHeight="1">
      <c r="A89" s="116"/>
      <c r="B89" s="114"/>
      <c r="C89" s="1">
        <v>10</v>
      </c>
      <c r="D89" s="5" t="s">
        <v>141</v>
      </c>
      <c r="E89" s="5">
        <v>175972022.14480001</v>
      </c>
      <c r="F89" s="5">
        <v>0</v>
      </c>
      <c r="G89" s="5">
        <v>53263099.468599997</v>
      </c>
      <c r="H89" s="6">
        <f t="shared" si="5"/>
        <v>229235121.61340001</v>
      </c>
      <c r="I89" s="12"/>
      <c r="J89" s="111"/>
      <c r="K89" s="114"/>
      <c r="L89" s="13">
        <v>5</v>
      </c>
      <c r="M89" s="5" t="s">
        <v>522</v>
      </c>
      <c r="N89" s="5">
        <v>167636842.167</v>
      </c>
      <c r="O89" s="5">
        <v>-4284409.3099999996</v>
      </c>
      <c r="P89" s="5">
        <v>39409980.786700003</v>
      </c>
      <c r="Q89" s="6">
        <f t="shared" si="6"/>
        <v>202762413.6437</v>
      </c>
    </row>
    <row r="90" spans="1:17" ht="24.95" customHeight="1">
      <c r="A90" s="116"/>
      <c r="B90" s="114"/>
      <c r="C90" s="1">
        <v>11</v>
      </c>
      <c r="D90" s="5" t="s">
        <v>142</v>
      </c>
      <c r="E90" s="5">
        <v>122300767.9003</v>
      </c>
      <c r="F90" s="5">
        <v>0</v>
      </c>
      <c r="G90" s="5">
        <v>37735649.020199999</v>
      </c>
      <c r="H90" s="6">
        <f t="shared" si="5"/>
        <v>160036416.92049998</v>
      </c>
      <c r="I90" s="12"/>
      <c r="J90" s="111"/>
      <c r="K90" s="114"/>
      <c r="L90" s="13">
        <v>6</v>
      </c>
      <c r="M90" s="5" t="s">
        <v>523</v>
      </c>
      <c r="N90" s="5">
        <v>130338871.65019999</v>
      </c>
      <c r="O90" s="5">
        <v>-4284409.3099999996</v>
      </c>
      <c r="P90" s="5">
        <v>30210227.390799999</v>
      </c>
      <c r="Q90" s="6">
        <f t="shared" si="6"/>
        <v>156264689.73100001</v>
      </c>
    </row>
    <row r="91" spans="1:17" ht="24.95" customHeight="1">
      <c r="A91" s="116"/>
      <c r="B91" s="114"/>
      <c r="C91" s="1">
        <v>12</v>
      </c>
      <c r="D91" s="5" t="s">
        <v>143</v>
      </c>
      <c r="E91" s="5">
        <v>149524967.89719999</v>
      </c>
      <c r="F91" s="5">
        <v>0</v>
      </c>
      <c r="G91" s="5">
        <v>44310977.935999997</v>
      </c>
      <c r="H91" s="6">
        <f t="shared" si="5"/>
        <v>193835945.83319998</v>
      </c>
      <c r="I91" s="12"/>
      <c r="J91" s="111"/>
      <c r="K91" s="114"/>
      <c r="L91" s="13">
        <v>7</v>
      </c>
      <c r="M91" s="5" t="s">
        <v>524</v>
      </c>
      <c r="N91" s="5">
        <v>109366150.30249999</v>
      </c>
      <c r="O91" s="5">
        <v>-4284409.3099999996</v>
      </c>
      <c r="P91" s="5">
        <v>26847640.0266</v>
      </c>
      <c r="Q91" s="6">
        <f t="shared" si="6"/>
        <v>131929381.0191</v>
      </c>
    </row>
    <row r="92" spans="1:17" ht="24.95" customHeight="1">
      <c r="A92" s="116"/>
      <c r="B92" s="114"/>
      <c r="C92" s="1">
        <v>13</v>
      </c>
      <c r="D92" s="5" t="s">
        <v>144</v>
      </c>
      <c r="E92" s="5">
        <v>109862686.153</v>
      </c>
      <c r="F92" s="5">
        <v>0</v>
      </c>
      <c r="G92" s="5">
        <v>33614158.385300003</v>
      </c>
      <c r="H92" s="6">
        <f t="shared" si="5"/>
        <v>143476844.53830001</v>
      </c>
      <c r="I92" s="12"/>
      <c r="J92" s="111"/>
      <c r="K92" s="114"/>
      <c r="L92" s="13">
        <v>8</v>
      </c>
      <c r="M92" s="5" t="s">
        <v>525</v>
      </c>
      <c r="N92" s="5">
        <v>128155434.9614</v>
      </c>
      <c r="O92" s="5">
        <v>-4284409.3099999996</v>
      </c>
      <c r="P92" s="5">
        <v>31594613.392000001</v>
      </c>
      <c r="Q92" s="6">
        <f t="shared" si="6"/>
        <v>155465639.04339999</v>
      </c>
    </row>
    <row r="93" spans="1:17" ht="24.95" customHeight="1">
      <c r="A93" s="116"/>
      <c r="B93" s="114"/>
      <c r="C93" s="1">
        <v>14</v>
      </c>
      <c r="D93" s="5" t="s">
        <v>145</v>
      </c>
      <c r="E93" s="5">
        <v>108929507.04970001</v>
      </c>
      <c r="F93" s="5">
        <v>0</v>
      </c>
      <c r="G93" s="5">
        <v>34247784.153499998</v>
      </c>
      <c r="H93" s="6">
        <f t="shared" si="5"/>
        <v>143177291.20320001</v>
      </c>
      <c r="I93" s="12"/>
      <c r="J93" s="111"/>
      <c r="K93" s="114"/>
      <c r="L93" s="13">
        <v>9</v>
      </c>
      <c r="M93" s="5" t="s">
        <v>526</v>
      </c>
      <c r="N93" s="5">
        <v>125682532.68529999</v>
      </c>
      <c r="O93" s="5">
        <v>-4284409.3099999996</v>
      </c>
      <c r="P93" s="5">
        <v>29639518.768300001</v>
      </c>
      <c r="Q93" s="6">
        <f t="shared" si="6"/>
        <v>151037642.14359999</v>
      </c>
    </row>
    <row r="94" spans="1:17" ht="24.95" customHeight="1">
      <c r="A94" s="116"/>
      <c r="B94" s="114"/>
      <c r="C94" s="1">
        <v>15</v>
      </c>
      <c r="D94" s="5" t="s">
        <v>146</v>
      </c>
      <c r="E94" s="5">
        <v>130739260.8765</v>
      </c>
      <c r="F94" s="5">
        <v>0</v>
      </c>
      <c r="G94" s="5">
        <v>39543472.979900002</v>
      </c>
      <c r="H94" s="6">
        <f t="shared" si="5"/>
        <v>170282733.85640001</v>
      </c>
      <c r="I94" s="12"/>
      <c r="J94" s="111"/>
      <c r="K94" s="114"/>
      <c r="L94" s="13">
        <v>10</v>
      </c>
      <c r="M94" s="5" t="s">
        <v>527</v>
      </c>
      <c r="N94" s="5">
        <v>132874951.5703</v>
      </c>
      <c r="O94" s="5">
        <v>-4284409.3099999996</v>
      </c>
      <c r="P94" s="5">
        <v>31415466.5634</v>
      </c>
      <c r="Q94" s="6">
        <f t="shared" si="6"/>
        <v>160006008.82370001</v>
      </c>
    </row>
    <row r="95" spans="1:17" ht="24.95" customHeight="1">
      <c r="A95" s="116"/>
      <c r="B95" s="114"/>
      <c r="C95" s="1">
        <v>16</v>
      </c>
      <c r="D95" s="5" t="s">
        <v>147</v>
      </c>
      <c r="E95" s="5">
        <v>124925063.34289999</v>
      </c>
      <c r="F95" s="5">
        <v>0</v>
      </c>
      <c r="G95" s="5">
        <v>38723670.923199996</v>
      </c>
      <c r="H95" s="6">
        <f t="shared" si="5"/>
        <v>163648734.26609999</v>
      </c>
      <c r="I95" s="12"/>
      <c r="J95" s="111"/>
      <c r="K95" s="114"/>
      <c r="L95" s="13">
        <v>11</v>
      </c>
      <c r="M95" s="5" t="s">
        <v>47</v>
      </c>
      <c r="N95" s="5">
        <v>116968308.11390001</v>
      </c>
      <c r="O95" s="5">
        <v>-4284409.3099999996</v>
      </c>
      <c r="P95" s="5">
        <v>29359105.9586</v>
      </c>
      <c r="Q95" s="6">
        <f t="shared" si="6"/>
        <v>142043004.76249999</v>
      </c>
    </row>
    <row r="96" spans="1:17" ht="24.95" customHeight="1">
      <c r="A96" s="116"/>
      <c r="B96" s="114"/>
      <c r="C96" s="1">
        <v>17</v>
      </c>
      <c r="D96" s="5" t="s">
        <v>148</v>
      </c>
      <c r="E96" s="5">
        <v>104652696.84999999</v>
      </c>
      <c r="F96" s="5">
        <v>0</v>
      </c>
      <c r="G96" s="5">
        <v>31976990.223499998</v>
      </c>
      <c r="H96" s="6">
        <f t="shared" si="5"/>
        <v>136629687.07349998</v>
      </c>
      <c r="I96" s="12"/>
      <c r="J96" s="111"/>
      <c r="K96" s="114"/>
      <c r="L96" s="13">
        <v>12</v>
      </c>
      <c r="M96" s="5" t="s">
        <v>528</v>
      </c>
      <c r="N96" s="5">
        <v>149334290.5086</v>
      </c>
      <c r="O96" s="5">
        <v>-4284409.3099999996</v>
      </c>
      <c r="P96" s="5">
        <v>34882521.445</v>
      </c>
      <c r="Q96" s="6">
        <f t="shared" si="6"/>
        <v>179932402.64359999</v>
      </c>
    </row>
    <row r="97" spans="1:17" ht="24.95" customHeight="1">
      <c r="A97" s="116"/>
      <c r="B97" s="114"/>
      <c r="C97" s="1">
        <v>18</v>
      </c>
      <c r="D97" s="5" t="s">
        <v>149</v>
      </c>
      <c r="E97" s="5">
        <v>108439254.2852</v>
      </c>
      <c r="F97" s="5">
        <v>0</v>
      </c>
      <c r="G97" s="5">
        <v>32792685.962000001</v>
      </c>
      <c r="H97" s="6">
        <f t="shared" si="5"/>
        <v>141231940.24720001</v>
      </c>
      <c r="I97" s="12"/>
      <c r="J97" s="111"/>
      <c r="K97" s="114"/>
      <c r="L97" s="13">
        <v>13</v>
      </c>
      <c r="M97" s="5" t="s">
        <v>529</v>
      </c>
      <c r="N97" s="5">
        <v>98569544.233799994</v>
      </c>
      <c r="O97" s="5">
        <v>-4284409.3099999996</v>
      </c>
      <c r="P97" s="5">
        <v>24357540.8686</v>
      </c>
      <c r="Q97" s="6">
        <f t="shared" si="6"/>
        <v>118642675.79239999</v>
      </c>
    </row>
    <row r="98" spans="1:17" ht="24.95" customHeight="1">
      <c r="A98" s="116"/>
      <c r="B98" s="114"/>
      <c r="C98" s="1">
        <v>19</v>
      </c>
      <c r="D98" s="5" t="s">
        <v>150</v>
      </c>
      <c r="E98" s="5">
        <v>117105187.2274</v>
      </c>
      <c r="F98" s="5">
        <v>0</v>
      </c>
      <c r="G98" s="5">
        <v>35280349.168499999</v>
      </c>
      <c r="H98" s="6">
        <f t="shared" si="5"/>
        <v>152385536.39590001</v>
      </c>
      <c r="I98" s="12"/>
      <c r="J98" s="111"/>
      <c r="K98" s="114"/>
      <c r="L98" s="13">
        <v>14</v>
      </c>
      <c r="M98" s="5" t="s">
        <v>530</v>
      </c>
      <c r="N98" s="5">
        <v>143305317.0248</v>
      </c>
      <c r="O98" s="5">
        <v>-4284409.3099999996</v>
      </c>
      <c r="P98" s="5">
        <v>34667322.5352</v>
      </c>
      <c r="Q98" s="6">
        <f t="shared" si="6"/>
        <v>173688230.25</v>
      </c>
    </row>
    <row r="99" spans="1:17" ht="24.95" customHeight="1">
      <c r="A99" s="116"/>
      <c r="B99" s="114"/>
      <c r="C99" s="1">
        <v>20</v>
      </c>
      <c r="D99" s="5" t="s">
        <v>151</v>
      </c>
      <c r="E99" s="5">
        <v>118507488.4954</v>
      </c>
      <c r="F99" s="5">
        <v>0</v>
      </c>
      <c r="G99" s="5">
        <v>36309921.4432</v>
      </c>
      <c r="H99" s="6">
        <f t="shared" si="5"/>
        <v>154817409.9386</v>
      </c>
      <c r="I99" s="12"/>
      <c r="J99" s="111"/>
      <c r="K99" s="114"/>
      <c r="L99" s="13">
        <v>15</v>
      </c>
      <c r="M99" s="5" t="s">
        <v>531</v>
      </c>
      <c r="N99" s="5">
        <v>95693611.562000006</v>
      </c>
      <c r="O99" s="5">
        <v>-4284409.3099999996</v>
      </c>
      <c r="P99" s="5">
        <v>24050262.994399998</v>
      </c>
      <c r="Q99" s="6">
        <f t="shared" si="6"/>
        <v>115459465.2464</v>
      </c>
    </row>
    <row r="100" spans="1:17" ht="24.95" customHeight="1">
      <c r="A100" s="116"/>
      <c r="B100" s="115"/>
      <c r="C100" s="1">
        <v>21</v>
      </c>
      <c r="D100" s="5" t="s">
        <v>152</v>
      </c>
      <c r="E100" s="5">
        <v>113784640.37899999</v>
      </c>
      <c r="F100" s="5">
        <v>0</v>
      </c>
      <c r="G100" s="5">
        <v>34975785.640199997</v>
      </c>
      <c r="H100" s="6">
        <f t="shared" si="5"/>
        <v>148760426.0192</v>
      </c>
      <c r="I100" s="12"/>
      <c r="J100" s="111"/>
      <c r="K100" s="114"/>
      <c r="L100" s="13">
        <v>16</v>
      </c>
      <c r="M100" s="5" t="s">
        <v>532</v>
      </c>
      <c r="N100" s="5">
        <v>138733927.96799999</v>
      </c>
      <c r="O100" s="5">
        <v>-4284409.3099999996</v>
      </c>
      <c r="P100" s="5">
        <v>35212279.670999996</v>
      </c>
      <c r="Q100" s="6">
        <f t="shared" si="6"/>
        <v>169661798.329</v>
      </c>
    </row>
    <row r="101" spans="1:17" ht="24.95" customHeight="1">
      <c r="A101" s="1"/>
      <c r="B101" s="105" t="s">
        <v>817</v>
      </c>
      <c r="C101" s="106"/>
      <c r="D101" s="107"/>
      <c r="E101" s="15">
        <f>SUM(E80:E100)</f>
        <v>2566755008.7702994</v>
      </c>
      <c r="F101" s="15">
        <f t="shared" ref="F101:H101" si="8">SUM(F80:F100)</f>
        <v>0</v>
      </c>
      <c r="G101" s="15">
        <f t="shared" si="8"/>
        <v>779968832.61909997</v>
      </c>
      <c r="H101" s="15">
        <f t="shared" si="8"/>
        <v>3346723841.3894005</v>
      </c>
      <c r="I101" s="12"/>
      <c r="J101" s="111"/>
      <c r="K101" s="114"/>
      <c r="L101" s="13">
        <v>17</v>
      </c>
      <c r="M101" s="5" t="s">
        <v>533</v>
      </c>
      <c r="N101" s="5">
        <v>173509253.83410001</v>
      </c>
      <c r="O101" s="5">
        <v>-4284409.3099999996</v>
      </c>
      <c r="P101" s="5">
        <v>43582278.408699997</v>
      </c>
      <c r="Q101" s="6">
        <f t="shared" si="6"/>
        <v>212807122.93279999</v>
      </c>
    </row>
    <row r="102" spans="1:17" ht="24.95" customHeight="1">
      <c r="A102" s="116">
        <v>5</v>
      </c>
      <c r="B102" s="113" t="s">
        <v>30</v>
      </c>
      <c r="C102" s="1">
        <v>1</v>
      </c>
      <c r="D102" s="5" t="s">
        <v>153</v>
      </c>
      <c r="E102" s="5">
        <v>191853204.93889999</v>
      </c>
      <c r="F102" s="5">
        <v>0</v>
      </c>
      <c r="G102" s="5">
        <v>44283149.450499997</v>
      </c>
      <c r="H102" s="6">
        <f t="shared" si="5"/>
        <v>236136354.38940001</v>
      </c>
      <c r="I102" s="12"/>
      <c r="J102" s="111"/>
      <c r="K102" s="114"/>
      <c r="L102" s="13">
        <v>18</v>
      </c>
      <c r="M102" s="5" t="s">
        <v>534</v>
      </c>
      <c r="N102" s="5">
        <v>131064814.3092</v>
      </c>
      <c r="O102" s="5">
        <v>-4284409.3099999996</v>
      </c>
      <c r="P102" s="5">
        <v>32438983.7588</v>
      </c>
      <c r="Q102" s="6">
        <f t="shared" si="6"/>
        <v>159219388.75800002</v>
      </c>
    </row>
    <row r="103" spans="1:17" ht="24.95" customHeight="1">
      <c r="A103" s="116"/>
      <c r="B103" s="114"/>
      <c r="C103" s="1">
        <v>2</v>
      </c>
      <c r="D103" s="5" t="s">
        <v>30</v>
      </c>
      <c r="E103" s="5">
        <v>231682951.20719999</v>
      </c>
      <c r="F103" s="5">
        <v>0</v>
      </c>
      <c r="G103" s="5">
        <v>55724186.964599997</v>
      </c>
      <c r="H103" s="6">
        <f t="shared" si="5"/>
        <v>287407138.17180002</v>
      </c>
      <c r="I103" s="12"/>
      <c r="J103" s="111"/>
      <c r="K103" s="114"/>
      <c r="L103" s="13">
        <v>19</v>
      </c>
      <c r="M103" s="5" t="s">
        <v>535</v>
      </c>
      <c r="N103" s="5">
        <v>124098187.8274</v>
      </c>
      <c r="O103" s="5">
        <v>-4284409.3099999996</v>
      </c>
      <c r="P103" s="5">
        <v>28837255.561999999</v>
      </c>
      <c r="Q103" s="6">
        <f t="shared" si="6"/>
        <v>148651034.0794</v>
      </c>
    </row>
    <row r="104" spans="1:17" ht="24.95" customHeight="1">
      <c r="A104" s="116"/>
      <c r="B104" s="114"/>
      <c r="C104" s="1">
        <v>3</v>
      </c>
      <c r="D104" s="5" t="s">
        <v>154</v>
      </c>
      <c r="E104" s="5">
        <v>101325720.06990001</v>
      </c>
      <c r="F104" s="5">
        <v>0</v>
      </c>
      <c r="G104" s="5">
        <v>27216943.2784</v>
      </c>
      <c r="H104" s="6">
        <f t="shared" si="5"/>
        <v>128542663.34830001</v>
      </c>
      <c r="I104" s="12"/>
      <c r="J104" s="111"/>
      <c r="K104" s="114"/>
      <c r="L104" s="13">
        <v>20</v>
      </c>
      <c r="M104" s="5" t="s">
        <v>536</v>
      </c>
      <c r="N104" s="5">
        <v>133063260.26369999</v>
      </c>
      <c r="O104" s="5">
        <v>-4284409.3099999996</v>
      </c>
      <c r="P104" s="5">
        <v>31664420.800299998</v>
      </c>
      <c r="Q104" s="6">
        <f t="shared" si="6"/>
        <v>160443271.75399998</v>
      </c>
    </row>
    <row r="105" spans="1:17" ht="24.95" customHeight="1">
      <c r="A105" s="116"/>
      <c r="B105" s="114"/>
      <c r="C105" s="1">
        <v>4</v>
      </c>
      <c r="D105" s="5" t="s">
        <v>155</v>
      </c>
      <c r="E105" s="5">
        <v>119750445.8778</v>
      </c>
      <c r="F105" s="5">
        <v>0</v>
      </c>
      <c r="G105" s="5">
        <v>31859657.9223</v>
      </c>
      <c r="H105" s="6">
        <f t="shared" si="5"/>
        <v>151610103.8001</v>
      </c>
      <c r="I105" s="12"/>
      <c r="J105" s="112"/>
      <c r="K105" s="115"/>
      <c r="L105" s="13">
        <v>21</v>
      </c>
      <c r="M105" s="5" t="s">
        <v>537</v>
      </c>
      <c r="N105" s="5">
        <v>130197804.62</v>
      </c>
      <c r="O105" s="5">
        <v>-4284409.3099999996</v>
      </c>
      <c r="P105" s="5">
        <v>31046872.3116</v>
      </c>
      <c r="Q105" s="6">
        <f t="shared" si="6"/>
        <v>156960267.6216</v>
      </c>
    </row>
    <row r="106" spans="1:17" ht="24.95" customHeight="1">
      <c r="A106" s="116"/>
      <c r="B106" s="114"/>
      <c r="C106" s="1">
        <v>5</v>
      </c>
      <c r="D106" s="5" t="s">
        <v>156</v>
      </c>
      <c r="E106" s="5">
        <v>151908372.26949999</v>
      </c>
      <c r="F106" s="5">
        <v>0</v>
      </c>
      <c r="G106" s="5">
        <v>38866498.235600002</v>
      </c>
      <c r="H106" s="6">
        <f t="shared" si="5"/>
        <v>190774870.50509998</v>
      </c>
      <c r="I106" s="12"/>
      <c r="J106" s="19"/>
      <c r="K106" s="105" t="s">
        <v>835</v>
      </c>
      <c r="L106" s="106"/>
      <c r="M106" s="107"/>
      <c r="N106" s="15">
        <f>SUM(N85:N105)</f>
        <v>2767488248.3332996</v>
      </c>
      <c r="O106" s="15">
        <f t="shared" ref="O106:P106" si="9">SUM(O85:O105)</f>
        <v>-89972595.51000002</v>
      </c>
      <c r="P106" s="15">
        <f t="shared" si="9"/>
        <v>675323308.46370006</v>
      </c>
      <c r="Q106" s="8">
        <f t="shared" si="6"/>
        <v>3352838961.2869997</v>
      </c>
    </row>
    <row r="107" spans="1:17" ht="24.95" customHeight="1">
      <c r="A107" s="116"/>
      <c r="B107" s="114"/>
      <c r="C107" s="1">
        <v>6</v>
      </c>
      <c r="D107" s="5" t="s">
        <v>157</v>
      </c>
      <c r="E107" s="5">
        <v>100591409.354</v>
      </c>
      <c r="F107" s="5">
        <v>0</v>
      </c>
      <c r="G107" s="5">
        <v>27615604.130800001</v>
      </c>
      <c r="H107" s="6">
        <f t="shared" si="5"/>
        <v>128207013.48480001</v>
      </c>
      <c r="I107" s="12"/>
      <c r="J107" s="110">
        <v>23</v>
      </c>
      <c r="K107" s="113" t="s">
        <v>48</v>
      </c>
      <c r="L107" s="13">
        <v>1</v>
      </c>
      <c r="M107" s="5" t="s">
        <v>538</v>
      </c>
      <c r="N107" s="5">
        <v>112445660.1506</v>
      </c>
      <c r="O107" s="5">
        <v>0</v>
      </c>
      <c r="P107" s="5">
        <v>30335475.674600001</v>
      </c>
      <c r="Q107" s="6">
        <f t="shared" si="6"/>
        <v>142781135.82519999</v>
      </c>
    </row>
    <row r="108" spans="1:17" ht="24.95" customHeight="1">
      <c r="A108" s="116"/>
      <c r="B108" s="114"/>
      <c r="C108" s="1">
        <v>7</v>
      </c>
      <c r="D108" s="5" t="s">
        <v>158</v>
      </c>
      <c r="E108" s="5">
        <v>160480709.86199999</v>
      </c>
      <c r="F108" s="5">
        <v>0</v>
      </c>
      <c r="G108" s="5">
        <v>41287903.563000001</v>
      </c>
      <c r="H108" s="6">
        <f t="shared" si="5"/>
        <v>201768613.42499998</v>
      </c>
      <c r="I108" s="12"/>
      <c r="J108" s="111"/>
      <c r="K108" s="114"/>
      <c r="L108" s="13">
        <v>2</v>
      </c>
      <c r="M108" s="5" t="s">
        <v>539</v>
      </c>
      <c r="N108" s="5">
        <v>184910369.47979999</v>
      </c>
      <c r="O108" s="5">
        <v>0</v>
      </c>
      <c r="P108" s="5">
        <v>36113830.878700003</v>
      </c>
      <c r="Q108" s="6">
        <f t="shared" si="6"/>
        <v>221024200.3585</v>
      </c>
    </row>
    <row r="109" spans="1:17" ht="24.95" customHeight="1">
      <c r="A109" s="116"/>
      <c r="B109" s="114"/>
      <c r="C109" s="1">
        <v>8</v>
      </c>
      <c r="D109" s="5" t="s">
        <v>159</v>
      </c>
      <c r="E109" s="5">
        <v>162000599.53369999</v>
      </c>
      <c r="F109" s="5">
        <v>0</v>
      </c>
      <c r="G109" s="5">
        <v>38787921.402099997</v>
      </c>
      <c r="H109" s="6">
        <f t="shared" si="5"/>
        <v>200788520.93579999</v>
      </c>
      <c r="I109" s="12"/>
      <c r="J109" s="111"/>
      <c r="K109" s="114"/>
      <c r="L109" s="13">
        <v>3</v>
      </c>
      <c r="M109" s="5" t="s">
        <v>540</v>
      </c>
      <c r="N109" s="5">
        <v>141722191.22400001</v>
      </c>
      <c r="O109" s="5">
        <v>0</v>
      </c>
      <c r="P109" s="5">
        <v>35557737.9648</v>
      </c>
      <c r="Q109" s="6">
        <f t="shared" si="6"/>
        <v>177279929.18880001</v>
      </c>
    </row>
    <row r="110" spans="1:17" ht="24.95" customHeight="1">
      <c r="A110" s="116"/>
      <c r="B110" s="114"/>
      <c r="C110" s="1">
        <v>9</v>
      </c>
      <c r="D110" s="5" t="s">
        <v>160</v>
      </c>
      <c r="E110" s="5">
        <v>113949490.8892</v>
      </c>
      <c r="F110" s="5">
        <v>0</v>
      </c>
      <c r="G110" s="5">
        <v>32280520.732099999</v>
      </c>
      <c r="H110" s="6">
        <f t="shared" si="5"/>
        <v>146230011.62130001</v>
      </c>
      <c r="I110" s="12"/>
      <c r="J110" s="111"/>
      <c r="K110" s="114"/>
      <c r="L110" s="13">
        <v>4</v>
      </c>
      <c r="M110" s="5" t="s">
        <v>38</v>
      </c>
      <c r="N110" s="5">
        <v>86305661.656299993</v>
      </c>
      <c r="O110" s="5">
        <v>0</v>
      </c>
      <c r="P110" s="5">
        <v>25353258.9989</v>
      </c>
      <c r="Q110" s="6">
        <f t="shared" si="6"/>
        <v>111658920.65519999</v>
      </c>
    </row>
    <row r="111" spans="1:17" ht="24.95" customHeight="1">
      <c r="A111" s="116"/>
      <c r="B111" s="114"/>
      <c r="C111" s="1">
        <v>10</v>
      </c>
      <c r="D111" s="5" t="s">
        <v>161</v>
      </c>
      <c r="E111" s="5">
        <v>130505422.8888</v>
      </c>
      <c r="F111" s="5">
        <v>0</v>
      </c>
      <c r="G111" s="5">
        <v>37363098.607000001</v>
      </c>
      <c r="H111" s="6">
        <f t="shared" si="5"/>
        <v>167868521.49579999</v>
      </c>
      <c r="I111" s="12"/>
      <c r="J111" s="111"/>
      <c r="K111" s="114"/>
      <c r="L111" s="13">
        <v>5</v>
      </c>
      <c r="M111" s="5" t="s">
        <v>541</v>
      </c>
      <c r="N111" s="5">
        <v>149749329.67129999</v>
      </c>
      <c r="O111" s="5">
        <v>0</v>
      </c>
      <c r="P111" s="5">
        <v>35876012.419799998</v>
      </c>
      <c r="Q111" s="6">
        <f t="shared" si="6"/>
        <v>185625342.09109998</v>
      </c>
    </row>
    <row r="112" spans="1:17" ht="24.95" customHeight="1">
      <c r="A112" s="116"/>
      <c r="B112" s="114"/>
      <c r="C112" s="1">
        <v>11</v>
      </c>
      <c r="D112" s="5" t="s">
        <v>162</v>
      </c>
      <c r="E112" s="5">
        <v>100980969.7562</v>
      </c>
      <c r="F112" s="5">
        <v>0</v>
      </c>
      <c r="G112" s="5">
        <v>29560189.364</v>
      </c>
      <c r="H112" s="6">
        <f t="shared" si="5"/>
        <v>130541159.12020001</v>
      </c>
      <c r="I112" s="12"/>
      <c r="J112" s="111"/>
      <c r="K112" s="114"/>
      <c r="L112" s="13">
        <v>6</v>
      </c>
      <c r="M112" s="5" t="s">
        <v>542</v>
      </c>
      <c r="N112" s="5">
        <v>128707644.31479999</v>
      </c>
      <c r="O112" s="5">
        <v>0</v>
      </c>
      <c r="P112" s="5">
        <v>35755467.622900002</v>
      </c>
      <c r="Q112" s="6">
        <f t="shared" si="6"/>
        <v>164463111.9377</v>
      </c>
    </row>
    <row r="113" spans="1:17" ht="24.95" customHeight="1">
      <c r="A113" s="116"/>
      <c r="B113" s="114"/>
      <c r="C113" s="1">
        <v>12</v>
      </c>
      <c r="D113" s="5" t="s">
        <v>163</v>
      </c>
      <c r="E113" s="5">
        <v>156379554.333</v>
      </c>
      <c r="F113" s="5">
        <v>0</v>
      </c>
      <c r="G113" s="5">
        <v>41954797.468000002</v>
      </c>
      <c r="H113" s="6">
        <f t="shared" si="5"/>
        <v>198334351.801</v>
      </c>
      <c r="I113" s="12"/>
      <c r="J113" s="111"/>
      <c r="K113" s="114"/>
      <c r="L113" s="13">
        <v>7</v>
      </c>
      <c r="M113" s="5" t="s">
        <v>543</v>
      </c>
      <c r="N113" s="5">
        <v>130094754.74950001</v>
      </c>
      <c r="O113" s="5">
        <v>0</v>
      </c>
      <c r="P113" s="5">
        <v>36060379.144299999</v>
      </c>
      <c r="Q113" s="6">
        <f t="shared" si="6"/>
        <v>166155133.89380002</v>
      </c>
    </row>
    <row r="114" spans="1:17" ht="24.95" customHeight="1">
      <c r="A114" s="116"/>
      <c r="B114" s="114"/>
      <c r="C114" s="1">
        <v>13</v>
      </c>
      <c r="D114" s="5" t="s">
        <v>164</v>
      </c>
      <c r="E114" s="5">
        <v>128614720.4483</v>
      </c>
      <c r="F114" s="5">
        <v>0</v>
      </c>
      <c r="G114" s="5">
        <v>31629704.106600001</v>
      </c>
      <c r="H114" s="6">
        <f t="shared" si="5"/>
        <v>160244424.55489999</v>
      </c>
      <c r="I114" s="12"/>
      <c r="J114" s="111"/>
      <c r="K114" s="114"/>
      <c r="L114" s="13">
        <v>8</v>
      </c>
      <c r="M114" s="5" t="s">
        <v>544</v>
      </c>
      <c r="N114" s="5">
        <v>153410258.20609999</v>
      </c>
      <c r="O114" s="5">
        <v>0</v>
      </c>
      <c r="P114" s="5">
        <v>46916022.728699997</v>
      </c>
      <c r="Q114" s="6">
        <f t="shared" si="6"/>
        <v>200326280.93479997</v>
      </c>
    </row>
    <row r="115" spans="1:17" ht="24.95" customHeight="1">
      <c r="A115" s="116"/>
      <c r="B115" s="114"/>
      <c r="C115" s="1">
        <v>14</v>
      </c>
      <c r="D115" s="5" t="s">
        <v>165</v>
      </c>
      <c r="E115" s="5">
        <v>150181552.45140001</v>
      </c>
      <c r="F115" s="5">
        <v>0</v>
      </c>
      <c r="G115" s="5">
        <v>39694025.738200001</v>
      </c>
      <c r="H115" s="6">
        <f t="shared" si="5"/>
        <v>189875578.18960002</v>
      </c>
      <c r="I115" s="12"/>
      <c r="J115" s="111"/>
      <c r="K115" s="114"/>
      <c r="L115" s="13">
        <v>9</v>
      </c>
      <c r="M115" s="5" t="s">
        <v>545</v>
      </c>
      <c r="N115" s="5">
        <v>110905558.9391</v>
      </c>
      <c r="O115" s="5">
        <v>0</v>
      </c>
      <c r="P115" s="5">
        <v>31878824.906800002</v>
      </c>
      <c r="Q115" s="6">
        <f t="shared" si="6"/>
        <v>142784383.8459</v>
      </c>
    </row>
    <row r="116" spans="1:17" ht="24.95" customHeight="1">
      <c r="A116" s="116"/>
      <c r="B116" s="114"/>
      <c r="C116" s="1">
        <v>15</v>
      </c>
      <c r="D116" s="5" t="s">
        <v>166</v>
      </c>
      <c r="E116" s="5">
        <v>192454337.7387</v>
      </c>
      <c r="F116" s="5">
        <v>0</v>
      </c>
      <c r="G116" s="5">
        <v>48303722.0973</v>
      </c>
      <c r="H116" s="6">
        <f t="shared" si="5"/>
        <v>240758059.836</v>
      </c>
      <c r="I116" s="12"/>
      <c r="J116" s="111"/>
      <c r="K116" s="114"/>
      <c r="L116" s="13">
        <v>10</v>
      </c>
      <c r="M116" s="5" t="s">
        <v>546</v>
      </c>
      <c r="N116" s="5">
        <v>147485215.9964</v>
      </c>
      <c r="O116" s="5">
        <v>0</v>
      </c>
      <c r="P116" s="5">
        <v>30177417.2256</v>
      </c>
      <c r="Q116" s="6">
        <f t="shared" si="6"/>
        <v>177662633.222</v>
      </c>
    </row>
    <row r="117" spans="1:17" ht="24.95" customHeight="1">
      <c r="A117" s="116"/>
      <c r="B117" s="114"/>
      <c r="C117" s="1">
        <v>16</v>
      </c>
      <c r="D117" s="5" t="s">
        <v>167</v>
      </c>
      <c r="E117" s="5">
        <v>144279195.1072</v>
      </c>
      <c r="F117" s="5">
        <v>0</v>
      </c>
      <c r="G117" s="5">
        <v>37642745.832000002</v>
      </c>
      <c r="H117" s="6">
        <f t="shared" si="5"/>
        <v>181921940.93919998</v>
      </c>
      <c r="I117" s="12"/>
      <c r="J117" s="111"/>
      <c r="K117" s="114"/>
      <c r="L117" s="13">
        <v>11</v>
      </c>
      <c r="M117" s="5" t="s">
        <v>547</v>
      </c>
      <c r="N117" s="5">
        <v>116915859.9853</v>
      </c>
      <c r="O117" s="5">
        <v>0</v>
      </c>
      <c r="P117" s="5">
        <v>29107547.3543</v>
      </c>
      <c r="Q117" s="6">
        <f t="shared" si="6"/>
        <v>146023407.3396</v>
      </c>
    </row>
    <row r="118" spans="1:17" ht="24.95" customHeight="1">
      <c r="A118" s="116"/>
      <c r="B118" s="114"/>
      <c r="C118" s="1">
        <v>17</v>
      </c>
      <c r="D118" s="5" t="s">
        <v>168</v>
      </c>
      <c r="E118" s="5">
        <v>141909651.23699999</v>
      </c>
      <c r="F118" s="5">
        <v>0</v>
      </c>
      <c r="G118" s="5">
        <v>36666555.693099998</v>
      </c>
      <c r="H118" s="6">
        <f t="shared" si="5"/>
        <v>178576206.93009999</v>
      </c>
      <c r="I118" s="12"/>
      <c r="J118" s="111"/>
      <c r="K118" s="114"/>
      <c r="L118" s="13">
        <v>12</v>
      </c>
      <c r="M118" s="5" t="s">
        <v>548</v>
      </c>
      <c r="N118" s="5">
        <v>103848504.8485</v>
      </c>
      <c r="O118" s="5">
        <v>0</v>
      </c>
      <c r="P118" s="5">
        <v>27776961.080600001</v>
      </c>
      <c r="Q118" s="6">
        <f t="shared" si="6"/>
        <v>131625465.92910001</v>
      </c>
    </row>
    <row r="119" spans="1:17" ht="24.95" customHeight="1">
      <c r="A119" s="116"/>
      <c r="B119" s="114"/>
      <c r="C119" s="1">
        <v>18</v>
      </c>
      <c r="D119" s="5" t="s">
        <v>169</v>
      </c>
      <c r="E119" s="5">
        <v>199568921.64860001</v>
      </c>
      <c r="F119" s="5">
        <v>0</v>
      </c>
      <c r="G119" s="5">
        <v>45743328.340700001</v>
      </c>
      <c r="H119" s="6">
        <f t="shared" si="5"/>
        <v>245312249.98930001</v>
      </c>
      <c r="I119" s="12"/>
      <c r="J119" s="111"/>
      <c r="K119" s="114"/>
      <c r="L119" s="13">
        <v>13</v>
      </c>
      <c r="M119" s="5" t="s">
        <v>549</v>
      </c>
      <c r="N119" s="5">
        <v>86891792.153200001</v>
      </c>
      <c r="O119" s="5">
        <v>0</v>
      </c>
      <c r="P119" s="5">
        <v>25545977.556899998</v>
      </c>
      <c r="Q119" s="6">
        <f t="shared" si="6"/>
        <v>112437769.7101</v>
      </c>
    </row>
    <row r="120" spans="1:17" ht="24.95" customHeight="1">
      <c r="A120" s="116"/>
      <c r="B120" s="114"/>
      <c r="C120" s="1">
        <v>19</v>
      </c>
      <c r="D120" s="5" t="s">
        <v>170</v>
      </c>
      <c r="E120" s="5">
        <v>111071677.70990001</v>
      </c>
      <c r="F120" s="5">
        <v>0</v>
      </c>
      <c r="G120" s="5">
        <v>29340048.9527</v>
      </c>
      <c r="H120" s="6">
        <f t="shared" si="5"/>
        <v>140411726.66260001</v>
      </c>
      <c r="I120" s="12"/>
      <c r="J120" s="111"/>
      <c r="K120" s="114"/>
      <c r="L120" s="13">
        <v>14</v>
      </c>
      <c r="M120" s="5" t="s">
        <v>550</v>
      </c>
      <c r="N120" s="5">
        <v>86523329.142700002</v>
      </c>
      <c r="O120" s="5">
        <v>0</v>
      </c>
      <c r="P120" s="5">
        <v>25693457.016800001</v>
      </c>
      <c r="Q120" s="6">
        <f t="shared" si="6"/>
        <v>112216786.1595</v>
      </c>
    </row>
    <row r="121" spans="1:17" ht="24.95" customHeight="1">
      <c r="A121" s="116"/>
      <c r="B121" s="115"/>
      <c r="C121" s="1">
        <v>20</v>
      </c>
      <c r="D121" s="5" t="s">
        <v>171</v>
      </c>
      <c r="E121" s="5">
        <v>124285956.44329999</v>
      </c>
      <c r="F121" s="5">
        <v>0</v>
      </c>
      <c r="G121" s="5">
        <v>34680837.68</v>
      </c>
      <c r="H121" s="6">
        <f t="shared" si="5"/>
        <v>158966794.12329999</v>
      </c>
      <c r="I121" s="12"/>
      <c r="J121" s="111"/>
      <c r="K121" s="114"/>
      <c r="L121" s="13">
        <v>15</v>
      </c>
      <c r="M121" s="5" t="s">
        <v>551</v>
      </c>
      <c r="N121" s="5">
        <v>98795248.158500001</v>
      </c>
      <c r="O121" s="5">
        <v>0</v>
      </c>
      <c r="P121" s="5">
        <v>28095653.1272</v>
      </c>
      <c r="Q121" s="6">
        <f t="shared" si="6"/>
        <v>126890901.28569999</v>
      </c>
    </row>
    <row r="122" spans="1:17" ht="24.95" customHeight="1">
      <c r="A122" s="1"/>
      <c r="B122" s="105" t="s">
        <v>818</v>
      </c>
      <c r="C122" s="106"/>
      <c r="D122" s="107"/>
      <c r="E122" s="15">
        <f>SUM(E102:E121)</f>
        <v>2913774863.7645998</v>
      </c>
      <c r="F122" s="15">
        <f t="shared" ref="F122:H122" si="10">SUM(F102:F121)</f>
        <v>0</v>
      </c>
      <c r="G122" s="15">
        <f t="shared" si="10"/>
        <v>750501439.55900002</v>
      </c>
      <c r="H122" s="15">
        <f t="shared" si="10"/>
        <v>3664276303.3235998</v>
      </c>
      <c r="I122" s="12"/>
      <c r="J122" s="112"/>
      <c r="K122" s="115"/>
      <c r="L122" s="13">
        <v>16</v>
      </c>
      <c r="M122" s="5" t="s">
        <v>552</v>
      </c>
      <c r="N122" s="5">
        <v>119576437.3554</v>
      </c>
      <c r="O122" s="5">
        <v>0</v>
      </c>
      <c r="P122" s="5">
        <v>29352882.463399999</v>
      </c>
      <c r="Q122" s="6">
        <f t="shared" si="6"/>
        <v>148929319.8188</v>
      </c>
    </row>
    <row r="123" spans="1:17" ht="24.95" customHeight="1">
      <c r="A123" s="116">
        <v>6</v>
      </c>
      <c r="B123" s="113" t="s">
        <v>31</v>
      </c>
      <c r="C123" s="1">
        <v>1</v>
      </c>
      <c r="D123" s="5" t="s">
        <v>172</v>
      </c>
      <c r="E123" s="5">
        <v>141135932.40880001</v>
      </c>
      <c r="F123" s="5">
        <v>0</v>
      </c>
      <c r="G123" s="5">
        <v>37612480.983000003</v>
      </c>
      <c r="H123" s="6">
        <f t="shared" si="5"/>
        <v>178748413.39180002</v>
      </c>
      <c r="I123" s="12"/>
      <c r="J123" s="19"/>
      <c r="K123" s="105" t="s">
        <v>836</v>
      </c>
      <c r="L123" s="106"/>
      <c r="M123" s="107"/>
      <c r="N123" s="15">
        <f>SUM(N107:N122)</f>
        <v>1958287816.0315003</v>
      </c>
      <c r="O123" s="15">
        <f t="shared" ref="O123:P123" si="11">SUM(O107:O122)</f>
        <v>0</v>
      </c>
      <c r="P123" s="15">
        <f t="shared" si="11"/>
        <v>509596906.16430002</v>
      </c>
      <c r="Q123" s="8">
        <f t="shared" si="6"/>
        <v>2467884722.1958003</v>
      </c>
    </row>
    <row r="124" spans="1:17" ht="24.95" customHeight="1">
      <c r="A124" s="116"/>
      <c r="B124" s="114"/>
      <c r="C124" s="1">
        <v>2</v>
      </c>
      <c r="D124" s="5" t="s">
        <v>173</v>
      </c>
      <c r="E124" s="5">
        <v>162024782.15560001</v>
      </c>
      <c r="F124" s="5">
        <v>0</v>
      </c>
      <c r="G124" s="5">
        <v>43542839.5568</v>
      </c>
      <c r="H124" s="6">
        <f t="shared" si="5"/>
        <v>205567621.71240002</v>
      </c>
      <c r="I124" s="12"/>
      <c r="J124" s="110">
        <v>24</v>
      </c>
      <c r="K124" s="113" t="s">
        <v>49</v>
      </c>
      <c r="L124" s="13">
        <v>1</v>
      </c>
      <c r="M124" s="5" t="s">
        <v>553</v>
      </c>
      <c r="N124" s="5">
        <v>167803094.12819999</v>
      </c>
      <c r="O124" s="5">
        <v>0</v>
      </c>
      <c r="P124" s="5">
        <v>258363403.15650001</v>
      </c>
      <c r="Q124" s="6">
        <f t="shared" si="6"/>
        <v>426166497.28470004</v>
      </c>
    </row>
    <row r="125" spans="1:17" ht="24.95" customHeight="1">
      <c r="A125" s="116"/>
      <c r="B125" s="114"/>
      <c r="C125" s="1">
        <v>3</v>
      </c>
      <c r="D125" s="5" t="s">
        <v>174</v>
      </c>
      <c r="E125" s="5">
        <v>107827664.62710001</v>
      </c>
      <c r="F125" s="5">
        <v>0</v>
      </c>
      <c r="G125" s="5">
        <v>30112743.296100002</v>
      </c>
      <c r="H125" s="6">
        <f t="shared" si="5"/>
        <v>137940407.92320001</v>
      </c>
      <c r="I125" s="12"/>
      <c r="J125" s="111"/>
      <c r="K125" s="114"/>
      <c r="L125" s="13">
        <v>2</v>
      </c>
      <c r="M125" s="5" t="s">
        <v>554</v>
      </c>
      <c r="N125" s="5">
        <v>215688699.14449999</v>
      </c>
      <c r="O125" s="5">
        <v>0</v>
      </c>
      <c r="P125" s="5">
        <v>273965045.72570002</v>
      </c>
      <c r="Q125" s="6">
        <f t="shared" si="6"/>
        <v>489653744.87020004</v>
      </c>
    </row>
    <row r="126" spans="1:17" ht="24.95" customHeight="1">
      <c r="A126" s="116"/>
      <c r="B126" s="114"/>
      <c r="C126" s="1">
        <v>4</v>
      </c>
      <c r="D126" s="5" t="s">
        <v>175</v>
      </c>
      <c r="E126" s="5">
        <v>132956381.8505</v>
      </c>
      <c r="F126" s="5">
        <v>0</v>
      </c>
      <c r="G126" s="5">
        <v>33845943.271899998</v>
      </c>
      <c r="H126" s="6">
        <f t="shared" si="5"/>
        <v>166802325.12239999</v>
      </c>
      <c r="I126" s="12"/>
      <c r="J126" s="111"/>
      <c r="K126" s="114"/>
      <c r="L126" s="13">
        <v>3</v>
      </c>
      <c r="M126" s="5" t="s">
        <v>555</v>
      </c>
      <c r="N126" s="5">
        <v>347839158.28109998</v>
      </c>
      <c r="O126" s="5">
        <v>0</v>
      </c>
      <c r="P126" s="5">
        <v>315279408.49220002</v>
      </c>
      <c r="Q126" s="6">
        <f t="shared" si="6"/>
        <v>663118566.77329993</v>
      </c>
    </row>
    <row r="127" spans="1:17" ht="24.95" customHeight="1">
      <c r="A127" s="116"/>
      <c r="B127" s="114"/>
      <c r="C127" s="1">
        <v>5</v>
      </c>
      <c r="D127" s="5" t="s">
        <v>176</v>
      </c>
      <c r="E127" s="5">
        <v>139725565.64230001</v>
      </c>
      <c r="F127" s="5">
        <v>0</v>
      </c>
      <c r="G127" s="5">
        <v>37255927.291199997</v>
      </c>
      <c r="H127" s="6">
        <f t="shared" si="5"/>
        <v>176981492.93349999</v>
      </c>
      <c r="I127" s="12"/>
      <c r="J127" s="111"/>
      <c r="K127" s="114"/>
      <c r="L127" s="13">
        <v>4</v>
      </c>
      <c r="M127" s="5" t="s">
        <v>556</v>
      </c>
      <c r="N127" s="5">
        <v>135950676.09020001</v>
      </c>
      <c r="O127" s="5">
        <v>0</v>
      </c>
      <c r="P127" s="5">
        <v>248496199.0668</v>
      </c>
      <c r="Q127" s="6">
        <f t="shared" si="6"/>
        <v>384446875.15700001</v>
      </c>
    </row>
    <row r="128" spans="1:17" ht="24.95" customHeight="1">
      <c r="A128" s="116"/>
      <c r="B128" s="114"/>
      <c r="C128" s="1">
        <v>6</v>
      </c>
      <c r="D128" s="5" t="s">
        <v>177</v>
      </c>
      <c r="E128" s="5">
        <v>137371921.2297</v>
      </c>
      <c r="F128" s="5">
        <v>0</v>
      </c>
      <c r="G128" s="5">
        <v>37758429.273500003</v>
      </c>
      <c r="H128" s="6">
        <f t="shared" si="5"/>
        <v>175130350.50319999</v>
      </c>
      <c r="I128" s="12"/>
      <c r="J128" s="111"/>
      <c r="K128" s="114"/>
      <c r="L128" s="13">
        <v>5</v>
      </c>
      <c r="M128" s="5" t="s">
        <v>557</v>
      </c>
      <c r="N128" s="5">
        <v>114299996.0185</v>
      </c>
      <c r="O128" s="5">
        <v>0</v>
      </c>
      <c r="P128" s="5">
        <v>241480380.5325</v>
      </c>
      <c r="Q128" s="6">
        <f t="shared" si="6"/>
        <v>355780376.551</v>
      </c>
    </row>
    <row r="129" spans="1:17" ht="24.95" customHeight="1">
      <c r="A129" s="116"/>
      <c r="B129" s="114"/>
      <c r="C129" s="1">
        <v>7</v>
      </c>
      <c r="D129" s="5" t="s">
        <v>178</v>
      </c>
      <c r="E129" s="5">
        <v>189788705.74489999</v>
      </c>
      <c r="F129" s="5">
        <v>0</v>
      </c>
      <c r="G129" s="5">
        <v>46964028.952699997</v>
      </c>
      <c r="H129" s="6">
        <f t="shared" si="5"/>
        <v>236752734.69759998</v>
      </c>
      <c r="I129" s="12"/>
      <c r="J129" s="111"/>
      <c r="K129" s="114"/>
      <c r="L129" s="13">
        <v>6</v>
      </c>
      <c r="M129" s="5" t="s">
        <v>558</v>
      </c>
      <c r="N129" s="5">
        <v>127783178.6348</v>
      </c>
      <c r="O129" s="5">
        <v>0</v>
      </c>
      <c r="P129" s="5">
        <v>243132025.20570001</v>
      </c>
      <c r="Q129" s="6">
        <f t="shared" si="6"/>
        <v>370915203.8405</v>
      </c>
    </row>
    <row r="130" spans="1:17" ht="24.95" customHeight="1">
      <c r="A130" s="116"/>
      <c r="B130" s="115"/>
      <c r="C130" s="1">
        <v>8</v>
      </c>
      <c r="D130" s="5" t="s">
        <v>179</v>
      </c>
      <c r="E130" s="5">
        <v>175182069.76480001</v>
      </c>
      <c r="F130" s="5">
        <v>0</v>
      </c>
      <c r="G130" s="5">
        <v>49325579.473399997</v>
      </c>
      <c r="H130" s="6">
        <f t="shared" si="5"/>
        <v>224507649.23820001</v>
      </c>
      <c r="I130" s="12"/>
      <c r="J130" s="111"/>
      <c r="K130" s="114"/>
      <c r="L130" s="13">
        <v>7</v>
      </c>
      <c r="M130" s="5" t="s">
        <v>559</v>
      </c>
      <c r="N130" s="5">
        <v>117324480.4171</v>
      </c>
      <c r="O130" s="5">
        <v>0</v>
      </c>
      <c r="P130" s="5">
        <v>238978101.6173</v>
      </c>
      <c r="Q130" s="6">
        <f t="shared" si="6"/>
        <v>356302582.03439999</v>
      </c>
    </row>
    <row r="131" spans="1:17" ht="24.95" customHeight="1">
      <c r="A131" s="1"/>
      <c r="B131" s="105" t="s">
        <v>819</v>
      </c>
      <c r="C131" s="106"/>
      <c r="D131" s="107"/>
      <c r="E131" s="15">
        <f>SUM(E123:E130)</f>
        <v>1186013023.4237001</v>
      </c>
      <c r="F131" s="15">
        <f t="shared" ref="F131:H131" si="12">SUM(F123:F130)</f>
        <v>0</v>
      </c>
      <c r="G131" s="15">
        <f t="shared" si="12"/>
        <v>316417972.09859997</v>
      </c>
      <c r="H131" s="15">
        <f t="shared" si="12"/>
        <v>1502430995.5223</v>
      </c>
      <c r="I131" s="12"/>
      <c r="J131" s="111"/>
      <c r="K131" s="114"/>
      <c r="L131" s="13">
        <v>8</v>
      </c>
      <c r="M131" s="5" t="s">
        <v>560</v>
      </c>
      <c r="N131" s="5">
        <v>141539504.09200001</v>
      </c>
      <c r="O131" s="5">
        <v>0</v>
      </c>
      <c r="P131" s="5">
        <v>246381723.62040001</v>
      </c>
      <c r="Q131" s="6">
        <f t="shared" si="6"/>
        <v>387921227.71240002</v>
      </c>
    </row>
    <row r="132" spans="1:17" ht="24.95" customHeight="1">
      <c r="A132" s="116">
        <v>7</v>
      </c>
      <c r="B132" s="113" t="s">
        <v>32</v>
      </c>
      <c r="C132" s="1">
        <v>1</v>
      </c>
      <c r="D132" s="5" t="s">
        <v>180</v>
      </c>
      <c r="E132" s="5">
        <v>139588310.76269999</v>
      </c>
      <c r="F132" s="5">
        <v>-6066891.2400000002</v>
      </c>
      <c r="G132" s="5">
        <v>33862085.460600004</v>
      </c>
      <c r="H132" s="6">
        <f t="shared" si="5"/>
        <v>167383504.9833</v>
      </c>
      <c r="I132" s="12"/>
      <c r="J132" s="111"/>
      <c r="K132" s="114"/>
      <c r="L132" s="13">
        <v>9</v>
      </c>
      <c r="M132" s="5" t="s">
        <v>561</v>
      </c>
      <c r="N132" s="5">
        <v>94511103.385499999</v>
      </c>
      <c r="O132" s="5">
        <v>0</v>
      </c>
      <c r="P132" s="5">
        <v>234528801.5176</v>
      </c>
      <c r="Q132" s="6">
        <f t="shared" si="6"/>
        <v>329039904.90310001</v>
      </c>
    </row>
    <row r="133" spans="1:17" ht="24.95" customHeight="1">
      <c r="A133" s="116"/>
      <c r="B133" s="114"/>
      <c r="C133" s="1">
        <v>2</v>
      </c>
      <c r="D133" s="5" t="s">
        <v>181</v>
      </c>
      <c r="E133" s="5">
        <v>123165563.4434</v>
      </c>
      <c r="F133" s="5">
        <v>-6066891.2400000002</v>
      </c>
      <c r="G133" s="5">
        <v>29452386.971299998</v>
      </c>
      <c r="H133" s="6">
        <f t="shared" si="5"/>
        <v>146551059.17469999</v>
      </c>
      <c r="I133" s="12"/>
      <c r="J133" s="111"/>
      <c r="K133" s="114"/>
      <c r="L133" s="13">
        <v>10</v>
      </c>
      <c r="M133" s="5" t="s">
        <v>562</v>
      </c>
      <c r="N133" s="5">
        <v>161150946.89340001</v>
      </c>
      <c r="O133" s="5">
        <v>0</v>
      </c>
      <c r="P133" s="5">
        <v>256132002.04120001</v>
      </c>
      <c r="Q133" s="6">
        <f t="shared" si="6"/>
        <v>417282948.9346</v>
      </c>
    </row>
    <row r="134" spans="1:17" ht="24.95" customHeight="1">
      <c r="A134" s="116"/>
      <c r="B134" s="114"/>
      <c r="C134" s="1">
        <v>3</v>
      </c>
      <c r="D134" s="5" t="s">
        <v>182</v>
      </c>
      <c r="E134" s="5">
        <v>119260883.4078</v>
      </c>
      <c r="F134" s="5">
        <v>-6066891.2400000002</v>
      </c>
      <c r="G134" s="5">
        <v>28146856.198100001</v>
      </c>
      <c r="H134" s="6">
        <f t="shared" si="5"/>
        <v>141340848.36590001</v>
      </c>
      <c r="I134" s="12"/>
      <c r="J134" s="111"/>
      <c r="K134" s="114"/>
      <c r="L134" s="13">
        <v>11</v>
      </c>
      <c r="M134" s="5" t="s">
        <v>563</v>
      </c>
      <c r="N134" s="5">
        <v>139307021.46579999</v>
      </c>
      <c r="O134" s="5">
        <v>0</v>
      </c>
      <c r="P134" s="5">
        <v>248150293.96259999</v>
      </c>
      <c r="Q134" s="6">
        <f t="shared" si="6"/>
        <v>387457315.42839998</v>
      </c>
    </row>
    <row r="135" spans="1:17" ht="24.95" customHeight="1">
      <c r="A135" s="116"/>
      <c r="B135" s="114"/>
      <c r="C135" s="1">
        <v>4</v>
      </c>
      <c r="D135" s="5" t="s">
        <v>183</v>
      </c>
      <c r="E135" s="5">
        <v>141382218.398</v>
      </c>
      <c r="F135" s="5">
        <v>-6066891.2400000002</v>
      </c>
      <c r="G135" s="5">
        <v>35590845.396399997</v>
      </c>
      <c r="H135" s="6">
        <f t="shared" si="5"/>
        <v>170906172.5544</v>
      </c>
      <c r="I135" s="12"/>
      <c r="J135" s="111"/>
      <c r="K135" s="114"/>
      <c r="L135" s="13">
        <v>12</v>
      </c>
      <c r="M135" s="5" t="s">
        <v>564</v>
      </c>
      <c r="N135" s="5">
        <v>191540244.99439999</v>
      </c>
      <c r="O135" s="5">
        <v>0</v>
      </c>
      <c r="P135" s="5">
        <v>263630626.1503</v>
      </c>
      <c r="Q135" s="6">
        <f t="shared" si="6"/>
        <v>455170871.14469999</v>
      </c>
    </row>
    <row r="136" spans="1:17" ht="24.95" customHeight="1">
      <c r="A136" s="116"/>
      <c r="B136" s="114"/>
      <c r="C136" s="1">
        <v>5</v>
      </c>
      <c r="D136" s="5" t="s">
        <v>184</v>
      </c>
      <c r="E136" s="5">
        <v>183492106.93309999</v>
      </c>
      <c r="F136" s="5">
        <v>-6066891.2400000002</v>
      </c>
      <c r="G136" s="5">
        <v>46393594.035300002</v>
      </c>
      <c r="H136" s="6">
        <f t="shared" si="5"/>
        <v>223818809.72839999</v>
      </c>
      <c r="I136" s="12"/>
      <c r="J136" s="111"/>
      <c r="K136" s="114"/>
      <c r="L136" s="13">
        <v>13</v>
      </c>
      <c r="M136" s="5" t="s">
        <v>565</v>
      </c>
      <c r="N136" s="5">
        <v>207234168.7933</v>
      </c>
      <c r="O136" s="5">
        <v>0</v>
      </c>
      <c r="P136" s="5">
        <v>272662716.48869997</v>
      </c>
      <c r="Q136" s="6">
        <f t="shared" si="6"/>
        <v>479896885.28199995</v>
      </c>
    </row>
    <row r="137" spans="1:17" ht="24.95" customHeight="1">
      <c r="A137" s="116"/>
      <c r="B137" s="114"/>
      <c r="C137" s="1">
        <v>6</v>
      </c>
      <c r="D137" s="5" t="s">
        <v>185</v>
      </c>
      <c r="E137" s="5">
        <v>149915351.1825</v>
      </c>
      <c r="F137" s="5">
        <v>-6066891.2400000002</v>
      </c>
      <c r="G137" s="5">
        <v>34747171.015699998</v>
      </c>
      <c r="H137" s="6">
        <f t="shared" ref="H137:H200" si="13">E137+F137+G137</f>
        <v>178595630.95819998</v>
      </c>
      <c r="I137" s="12"/>
      <c r="J137" s="111"/>
      <c r="K137" s="114"/>
      <c r="L137" s="13">
        <v>14</v>
      </c>
      <c r="M137" s="5" t="s">
        <v>566</v>
      </c>
      <c r="N137" s="5">
        <v>111557357.2991</v>
      </c>
      <c r="O137" s="5">
        <v>0</v>
      </c>
      <c r="P137" s="5">
        <v>240928811.5284</v>
      </c>
      <c r="Q137" s="6">
        <f t="shared" ref="Q137:Q200" si="14">N137+O137+P137</f>
        <v>352486168.82749999</v>
      </c>
    </row>
    <row r="138" spans="1:17" ht="24.95" customHeight="1">
      <c r="A138" s="116"/>
      <c r="B138" s="114"/>
      <c r="C138" s="1">
        <v>7</v>
      </c>
      <c r="D138" s="5" t="s">
        <v>186</v>
      </c>
      <c r="E138" s="5">
        <v>142208704.9646</v>
      </c>
      <c r="F138" s="5">
        <v>-6066891.2400000002</v>
      </c>
      <c r="G138" s="5">
        <v>32801750.599199999</v>
      </c>
      <c r="H138" s="6">
        <f t="shared" si="13"/>
        <v>168943564.3238</v>
      </c>
      <c r="I138" s="12"/>
      <c r="J138" s="111"/>
      <c r="K138" s="114"/>
      <c r="L138" s="13">
        <v>15</v>
      </c>
      <c r="M138" s="5" t="s">
        <v>567</v>
      </c>
      <c r="N138" s="5">
        <v>134611867.93619999</v>
      </c>
      <c r="O138" s="5">
        <v>0</v>
      </c>
      <c r="P138" s="5">
        <v>248465158.08559999</v>
      </c>
      <c r="Q138" s="6">
        <f t="shared" si="14"/>
        <v>383077026.02179998</v>
      </c>
    </row>
    <row r="139" spans="1:17" ht="24.95" customHeight="1">
      <c r="A139" s="116"/>
      <c r="B139" s="114"/>
      <c r="C139" s="1">
        <v>8</v>
      </c>
      <c r="D139" s="5" t="s">
        <v>187</v>
      </c>
      <c r="E139" s="5">
        <v>122207406.4086</v>
      </c>
      <c r="F139" s="5">
        <v>-6066891.2400000002</v>
      </c>
      <c r="G139" s="5">
        <v>29913268.9833</v>
      </c>
      <c r="H139" s="6">
        <f t="shared" si="13"/>
        <v>146053784.15189999</v>
      </c>
      <c r="I139" s="12"/>
      <c r="J139" s="111"/>
      <c r="K139" s="114"/>
      <c r="L139" s="13">
        <v>16</v>
      </c>
      <c r="M139" s="5" t="s">
        <v>568</v>
      </c>
      <c r="N139" s="5">
        <v>201524079.67269999</v>
      </c>
      <c r="O139" s="5">
        <v>0</v>
      </c>
      <c r="P139" s="5">
        <v>270408835.02149999</v>
      </c>
      <c r="Q139" s="6">
        <f t="shared" si="14"/>
        <v>471932914.69419998</v>
      </c>
    </row>
    <row r="140" spans="1:17" ht="24.95" customHeight="1">
      <c r="A140" s="116"/>
      <c r="B140" s="114"/>
      <c r="C140" s="1">
        <v>9</v>
      </c>
      <c r="D140" s="5" t="s">
        <v>188</v>
      </c>
      <c r="E140" s="5">
        <v>154379473.8479</v>
      </c>
      <c r="F140" s="5">
        <v>-6066891.2400000002</v>
      </c>
      <c r="G140" s="5">
        <v>37052207.463100001</v>
      </c>
      <c r="H140" s="6">
        <f t="shared" si="13"/>
        <v>185364790.07099998</v>
      </c>
      <c r="I140" s="12"/>
      <c r="J140" s="111"/>
      <c r="K140" s="114"/>
      <c r="L140" s="13">
        <v>17</v>
      </c>
      <c r="M140" s="5" t="s">
        <v>569</v>
      </c>
      <c r="N140" s="5">
        <v>195542644.26660001</v>
      </c>
      <c r="O140" s="5">
        <v>0</v>
      </c>
      <c r="P140" s="5">
        <v>267977198.6981</v>
      </c>
      <c r="Q140" s="6">
        <f t="shared" si="14"/>
        <v>463519842.96469998</v>
      </c>
    </row>
    <row r="141" spans="1:17" ht="24.95" customHeight="1">
      <c r="A141" s="116"/>
      <c r="B141" s="114"/>
      <c r="C141" s="1">
        <v>10</v>
      </c>
      <c r="D141" s="5" t="s">
        <v>189</v>
      </c>
      <c r="E141" s="5">
        <v>146060483.41960001</v>
      </c>
      <c r="F141" s="5">
        <v>-6066891.2400000002</v>
      </c>
      <c r="G141" s="5">
        <v>37118604.539399996</v>
      </c>
      <c r="H141" s="6">
        <f t="shared" si="13"/>
        <v>177112196.71899998</v>
      </c>
      <c r="I141" s="12"/>
      <c r="J141" s="111"/>
      <c r="K141" s="114"/>
      <c r="L141" s="13">
        <v>18</v>
      </c>
      <c r="M141" s="5" t="s">
        <v>570</v>
      </c>
      <c r="N141" s="5">
        <v>199665392.67550001</v>
      </c>
      <c r="O141" s="5">
        <v>0</v>
      </c>
      <c r="P141" s="5">
        <v>269608450.97780001</v>
      </c>
      <c r="Q141" s="6">
        <f t="shared" si="14"/>
        <v>469273843.65330005</v>
      </c>
    </row>
    <row r="142" spans="1:17" ht="24.95" customHeight="1">
      <c r="A142" s="116"/>
      <c r="B142" s="114"/>
      <c r="C142" s="1">
        <v>11</v>
      </c>
      <c r="D142" s="5" t="s">
        <v>190</v>
      </c>
      <c r="E142" s="5">
        <v>167229505.49380001</v>
      </c>
      <c r="F142" s="5">
        <v>-6066891.2400000002</v>
      </c>
      <c r="G142" s="5">
        <v>38721112.592100002</v>
      </c>
      <c r="H142" s="6">
        <f t="shared" si="13"/>
        <v>199883726.8459</v>
      </c>
      <c r="I142" s="12"/>
      <c r="J142" s="111"/>
      <c r="K142" s="114"/>
      <c r="L142" s="13">
        <v>19</v>
      </c>
      <c r="M142" s="5" t="s">
        <v>571</v>
      </c>
      <c r="N142" s="5">
        <v>154422511.59299999</v>
      </c>
      <c r="O142" s="5">
        <v>0</v>
      </c>
      <c r="P142" s="5">
        <v>254377769.0131</v>
      </c>
      <c r="Q142" s="6">
        <f t="shared" si="14"/>
        <v>408800280.60609996</v>
      </c>
    </row>
    <row r="143" spans="1:17" ht="24.95" customHeight="1">
      <c r="A143" s="116"/>
      <c r="B143" s="114"/>
      <c r="C143" s="1">
        <v>12</v>
      </c>
      <c r="D143" s="5" t="s">
        <v>191</v>
      </c>
      <c r="E143" s="5">
        <v>128422410.2344</v>
      </c>
      <c r="F143" s="5">
        <v>-6066891.2400000002</v>
      </c>
      <c r="G143" s="5">
        <v>33178696.684500001</v>
      </c>
      <c r="H143" s="6">
        <f t="shared" si="13"/>
        <v>155534215.6789</v>
      </c>
      <c r="I143" s="12"/>
      <c r="J143" s="112"/>
      <c r="K143" s="115"/>
      <c r="L143" s="13">
        <v>20</v>
      </c>
      <c r="M143" s="5" t="s">
        <v>572</v>
      </c>
      <c r="N143" s="5">
        <v>176639704.06240001</v>
      </c>
      <c r="O143" s="5">
        <v>0</v>
      </c>
      <c r="P143" s="5">
        <v>261428247.6564</v>
      </c>
      <c r="Q143" s="6">
        <f t="shared" si="14"/>
        <v>438067951.71880001</v>
      </c>
    </row>
    <row r="144" spans="1:17" ht="24.95" customHeight="1">
      <c r="A144" s="116"/>
      <c r="B144" s="114"/>
      <c r="C144" s="1">
        <v>13</v>
      </c>
      <c r="D144" s="5" t="s">
        <v>192</v>
      </c>
      <c r="E144" s="5">
        <v>154265499.4689</v>
      </c>
      <c r="F144" s="5">
        <v>-6066891.2400000002</v>
      </c>
      <c r="G144" s="5">
        <v>42110634.619400002</v>
      </c>
      <c r="H144" s="6">
        <f t="shared" si="13"/>
        <v>190309242.84829998</v>
      </c>
      <c r="I144" s="12"/>
      <c r="J144" s="19"/>
      <c r="K144" s="105" t="s">
        <v>837</v>
      </c>
      <c r="L144" s="106"/>
      <c r="M144" s="107"/>
      <c r="N144" s="15">
        <f>SUM(N124:N143)</f>
        <v>3335935829.8442998</v>
      </c>
      <c r="O144" s="15">
        <f t="shared" ref="O144:P144" si="15">SUM(O124:O143)</f>
        <v>0</v>
      </c>
      <c r="P144" s="15">
        <f t="shared" si="15"/>
        <v>5154375198.5584002</v>
      </c>
      <c r="Q144" s="8">
        <f t="shared" si="14"/>
        <v>8490311028.4027004</v>
      </c>
    </row>
    <row r="145" spans="1:17" ht="24.95" customHeight="1">
      <c r="A145" s="116"/>
      <c r="B145" s="114"/>
      <c r="C145" s="1">
        <v>14</v>
      </c>
      <c r="D145" s="5" t="s">
        <v>193</v>
      </c>
      <c r="E145" s="5">
        <v>113956541.7353</v>
      </c>
      <c r="F145" s="5">
        <v>-6066891.2400000002</v>
      </c>
      <c r="G145" s="5">
        <v>28292317.2982</v>
      </c>
      <c r="H145" s="6">
        <f t="shared" si="13"/>
        <v>136181967.79350001</v>
      </c>
      <c r="I145" s="12"/>
      <c r="J145" s="110">
        <v>25</v>
      </c>
      <c r="K145" s="113" t="s">
        <v>50</v>
      </c>
      <c r="L145" s="13">
        <v>1</v>
      </c>
      <c r="M145" s="5" t="s">
        <v>573</v>
      </c>
      <c r="N145" s="5">
        <v>115575586.45900001</v>
      </c>
      <c r="O145" s="5">
        <v>-3018317.48</v>
      </c>
      <c r="P145" s="5">
        <v>29529614.808899999</v>
      </c>
      <c r="Q145" s="6">
        <f t="shared" si="14"/>
        <v>142086883.7879</v>
      </c>
    </row>
    <row r="146" spans="1:17" ht="24.95" customHeight="1">
      <c r="A146" s="116"/>
      <c r="B146" s="114"/>
      <c r="C146" s="1">
        <v>15</v>
      </c>
      <c r="D146" s="5" t="s">
        <v>194</v>
      </c>
      <c r="E146" s="5">
        <v>119713758.39120001</v>
      </c>
      <c r="F146" s="5">
        <v>-6066891.2400000002</v>
      </c>
      <c r="G146" s="5">
        <v>30369975.078499999</v>
      </c>
      <c r="H146" s="6">
        <f t="shared" si="13"/>
        <v>144016842.2297</v>
      </c>
      <c r="I146" s="12"/>
      <c r="J146" s="111"/>
      <c r="K146" s="114"/>
      <c r="L146" s="13">
        <v>2</v>
      </c>
      <c r="M146" s="5" t="s">
        <v>574</v>
      </c>
      <c r="N146" s="5">
        <v>130274554.2894</v>
      </c>
      <c r="O146" s="5">
        <v>-3018317.48</v>
      </c>
      <c r="P146" s="5">
        <v>29470038.396600001</v>
      </c>
      <c r="Q146" s="6">
        <f t="shared" si="14"/>
        <v>156726275.206</v>
      </c>
    </row>
    <row r="147" spans="1:17" ht="24.95" customHeight="1">
      <c r="A147" s="116"/>
      <c r="B147" s="114"/>
      <c r="C147" s="1">
        <v>16</v>
      </c>
      <c r="D147" s="5" t="s">
        <v>195</v>
      </c>
      <c r="E147" s="5">
        <v>109193547.1091</v>
      </c>
      <c r="F147" s="5">
        <v>-6066891.2400000002</v>
      </c>
      <c r="G147" s="5">
        <v>26387194.478300001</v>
      </c>
      <c r="H147" s="6">
        <f t="shared" si="13"/>
        <v>129513850.34740001</v>
      </c>
      <c r="I147" s="12"/>
      <c r="J147" s="111"/>
      <c r="K147" s="114"/>
      <c r="L147" s="13">
        <v>3</v>
      </c>
      <c r="M147" s="5" t="s">
        <v>575</v>
      </c>
      <c r="N147" s="5">
        <v>133389579.1604</v>
      </c>
      <c r="O147" s="5">
        <v>-3018317.48</v>
      </c>
      <c r="P147" s="5">
        <v>31351497.688299999</v>
      </c>
      <c r="Q147" s="6">
        <f t="shared" si="14"/>
        <v>161722759.3687</v>
      </c>
    </row>
    <row r="148" spans="1:17" ht="24.95" customHeight="1">
      <c r="A148" s="116"/>
      <c r="B148" s="114"/>
      <c r="C148" s="1">
        <v>17</v>
      </c>
      <c r="D148" s="5" t="s">
        <v>196</v>
      </c>
      <c r="E148" s="5">
        <v>138163194.37450001</v>
      </c>
      <c r="F148" s="5">
        <v>-6066891.2400000002</v>
      </c>
      <c r="G148" s="5">
        <v>33260335.856899999</v>
      </c>
      <c r="H148" s="6">
        <f t="shared" si="13"/>
        <v>165356638.9914</v>
      </c>
      <c r="I148" s="12"/>
      <c r="J148" s="111"/>
      <c r="K148" s="114"/>
      <c r="L148" s="13">
        <v>4</v>
      </c>
      <c r="M148" s="5" t="s">
        <v>576</v>
      </c>
      <c r="N148" s="5">
        <v>157381525.7687</v>
      </c>
      <c r="O148" s="5">
        <v>-3018317.48</v>
      </c>
      <c r="P148" s="5">
        <v>35935958.2936</v>
      </c>
      <c r="Q148" s="6">
        <f t="shared" si="14"/>
        <v>190299166.58230001</v>
      </c>
    </row>
    <row r="149" spans="1:17" ht="24.95" customHeight="1">
      <c r="A149" s="116"/>
      <c r="B149" s="114"/>
      <c r="C149" s="1">
        <v>18</v>
      </c>
      <c r="D149" s="5" t="s">
        <v>197</v>
      </c>
      <c r="E149" s="5">
        <v>129472952.65800001</v>
      </c>
      <c r="F149" s="5">
        <v>-6066891.2400000002</v>
      </c>
      <c r="G149" s="5">
        <v>33706532.561700001</v>
      </c>
      <c r="H149" s="6">
        <f t="shared" si="13"/>
        <v>157112593.97970003</v>
      </c>
      <c r="I149" s="12"/>
      <c r="J149" s="111"/>
      <c r="K149" s="114"/>
      <c r="L149" s="13">
        <v>5</v>
      </c>
      <c r="M149" s="5" t="s">
        <v>577</v>
      </c>
      <c r="N149" s="5">
        <v>112377182.207</v>
      </c>
      <c r="O149" s="5">
        <v>-3018317.48</v>
      </c>
      <c r="P149" s="5">
        <v>27150943.029599998</v>
      </c>
      <c r="Q149" s="6">
        <f t="shared" si="14"/>
        <v>136509807.75659999</v>
      </c>
    </row>
    <row r="150" spans="1:17" ht="24.95" customHeight="1">
      <c r="A150" s="116"/>
      <c r="B150" s="114"/>
      <c r="C150" s="1">
        <v>19</v>
      </c>
      <c r="D150" s="5" t="s">
        <v>198</v>
      </c>
      <c r="E150" s="5">
        <v>151636659.9729</v>
      </c>
      <c r="F150" s="5">
        <v>-6066891.2400000002</v>
      </c>
      <c r="G150" s="5">
        <v>39623736.997599997</v>
      </c>
      <c r="H150" s="6">
        <f t="shared" si="13"/>
        <v>185193505.73049998</v>
      </c>
      <c r="I150" s="12"/>
      <c r="J150" s="111"/>
      <c r="K150" s="114"/>
      <c r="L150" s="13">
        <v>6</v>
      </c>
      <c r="M150" s="5" t="s">
        <v>578</v>
      </c>
      <c r="N150" s="5">
        <v>105672120.1568</v>
      </c>
      <c r="O150" s="5">
        <v>-3018317.48</v>
      </c>
      <c r="P150" s="5">
        <v>28084330.0218</v>
      </c>
      <c r="Q150" s="6">
        <f t="shared" si="14"/>
        <v>130738132.69859999</v>
      </c>
    </row>
    <row r="151" spans="1:17" ht="24.95" customHeight="1">
      <c r="A151" s="116"/>
      <c r="B151" s="114"/>
      <c r="C151" s="1">
        <v>20</v>
      </c>
      <c r="D151" s="5" t="s">
        <v>199</v>
      </c>
      <c r="E151" s="5">
        <v>105095995.18440001</v>
      </c>
      <c r="F151" s="5">
        <v>-6066891.2400000002</v>
      </c>
      <c r="G151" s="5">
        <v>26944818.5616</v>
      </c>
      <c r="H151" s="6">
        <f t="shared" si="13"/>
        <v>125973922.50600001</v>
      </c>
      <c r="I151" s="12"/>
      <c r="J151" s="111"/>
      <c r="K151" s="114"/>
      <c r="L151" s="13">
        <v>7</v>
      </c>
      <c r="M151" s="5" t="s">
        <v>579</v>
      </c>
      <c r="N151" s="5">
        <v>120739888.4709</v>
      </c>
      <c r="O151" s="5">
        <v>-3018317.48</v>
      </c>
      <c r="P151" s="5">
        <v>29273422.316300001</v>
      </c>
      <c r="Q151" s="6">
        <f t="shared" si="14"/>
        <v>146994993.30719998</v>
      </c>
    </row>
    <row r="152" spans="1:17" ht="24.95" customHeight="1">
      <c r="A152" s="116"/>
      <c r="B152" s="114"/>
      <c r="C152" s="1">
        <v>21</v>
      </c>
      <c r="D152" s="5" t="s">
        <v>200</v>
      </c>
      <c r="E152" s="5">
        <v>143700206.87200001</v>
      </c>
      <c r="F152" s="5">
        <v>-6066891.2400000002</v>
      </c>
      <c r="G152" s="5">
        <v>36510173.468900003</v>
      </c>
      <c r="H152" s="6">
        <f t="shared" si="13"/>
        <v>174143489.10089999</v>
      </c>
      <c r="I152" s="12"/>
      <c r="J152" s="111"/>
      <c r="K152" s="114"/>
      <c r="L152" s="13">
        <v>8</v>
      </c>
      <c r="M152" s="5" t="s">
        <v>580</v>
      </c>
      <c r="N152" s="5">
        <v>188928809.84720001</v>
      </c>
      <c r="O152" s="5">
        <v>-3018317.48</v>
      </c>
      <c r="P152" s="5">
        <v>44652140.529799998</v>
      </c>
      <c r="Q152" s="6">
        <f t="shared" si="14"/>
        <v>230562632.89700001</v>
      </c>
    </row>
    <row r="153" spans="1:17" ht="24.95" customHeight="1">
      <c r="A153" s="116"/>
      <c r="B153" s="114"/>
      <c r="C153" s="1">
        <v>22</v>
      </c>
      <c r="D153" s="5" t="s">
        <v>201</v>
      </c>
      <c r="E153" s="5">
        <v>139923496.9323</v>
      </c>
      <c r="F153" s="5">
        <v>-6066891.2400000002</v>
      </c>
      <c r="G153" s="5">
        <v>34520418.736199997</v>
      </c>
      <c r="H153" s="6">
        <f t="shared" si="13"/>
        <v>168377024.4285</v>
      </c>
      <c r="I153" s="12"/>
      <c r="J153" s="111"/>
      <c r="K153" s="114"/>
      <c r="L153" s="13">
        <v>9</v>
      </c>
      <c r="M153" s="5" t="s">
        <v>64</v>
      </c>
      <c r="N153" s="5">
        <v>175088744.6207</v>
      </c>
      <c r="O153" s="5">
        <v>-3018317.48</v>
      </c>
      <c r="P153" s="5">
        <v>34847296.796899997</v>
      </c>
      <c r="Q153" s="6">
        <f t="shared" si="14"/>
        <v>206917723.93760002</v>
      </c>
    </row>
    <row r="154" spans="1:17" ht="24.95" customHeight="1">
      <c r="A154" s="116"/>
      <c r="B154" s="115"/>
      <c r="C154" s="1">
        <v>23</v>
      </c>
      <c r="D154" s="5" t="s">
        <v>202</v>
      </c>
      <c r="E154" s="5">
        <v>148203741.8301</v>
      </c>
      <c r="F154" s="5">
        <v>-6066891.2400000002</v>
      </c>
      <c r="G154" s="5">
        <v>37428179.167800002</v>
      </c>
      <c r="H154" s="6">
        <f t="shared" si="13"/>
        <v>179565029.7579</v>
      </c>
      <c r="I154" s="12"/>
      <c r="J154" s="111"/>
      <c r="K154" s="114"/>
      <c r="L154" s="13">
        <v>10</v>
      </c>
      <c r="M154" s="5" t="s">
        <v>853</v>
      </c>
      <c r="N154" s="5">
        <v>133940223.8995</v>
      </c>
      <c r="O154" s="5">
        <v>-3018317.48</v>
      </c>
      <c r="P154" s="5">
        <v>32014215.6765</v>
      </c>
      <c r="Q154" s="6">
        <f t="shared" si="14"/>
        <v>162936122.09599999</v>
      </c>
    </row>
    <row r="155" spans="1:17" ht="24.95" customHeight="1">
      <c r="A155" s="1"/>
      <c r="B155" s="105" t="s">
        <v>820</v>
      </c>
      <c r="C155" s="106"/>
      <c r="D155" s="107"/>
      <c r="E155" s="15">
        <f>SUM(E132:E154)</f>
        <v>3170638013.0251002</v>
      </c>
      <c r="F155" s="15">
        <f>SUM(F132:F154)</f>
        <v>-139538498.51999995</v>
      </c>
      <c r="G155" s="15">
        <f>SUM(G132:G154)</f>
        <v>786132896.76409972</v>
      </c>
      <c r="H155" s="8">
        <f t="shared" si="13"/>
        <v>3817232411.2691998</v>
      </c>
      <c r="I155" s="12"/>
      <c r="J155" s="111"/>
      <c r="K155" s="114"/>
      <c r="L155" s="13">
        <v>11</v>
      </c>
      <c r="M155" s="5" t="s">
        <v>193</v>
      </c>
      <c r="N155" s="5">
        <v>128206677.7773</v>
      </c>
      <c r="O155" s="5">
        <v>-3018317.48</v>
      </c>
      <c r="P155" s="5">
        <v>31996468.030299999</v>
      </c>
      <c r="Q155" s="6">
        <f t="shared" si="14"/>
        <v>157184828.3276</v>
      </c>
    </row>
    <row r="156" spans="1:17" ht="24.95" customHeight="1">
      <c r="A156" s="116">
        <v>8</v>
      </c>
      <c r="B156" s="113" t="s">
        <v>33</v>
      </c>
      <c r="C156" s="1">
        <v>1</v>
      </c>
      <c r="D156" s="5" t="s">
        <v>203</v>
      </c>
      <c r="E156" s="5">
        <v>124461463.008</v>
      </c>
      <c r="F156" s="5">
        <v>0</v>
      </c>
      <c r="G156" s="5">
        <v>28114312.304000001</v>
      </c>
      <c r="H156" s="6">
        <f t="shared" si="13"/>
        <v>152575775.31200001</v>
      </c>
      <c r="I156" s="12"/>
      <c r="J156" s="111"/>
      <c r="K156" s="114"/>
      <c r="L156" s="13">
        <v>12</v>
      </c>
      <c r="M156" s="5" t="s">
        <v>581</v>
      </c>
      <c r="N156" s="5">
        <v>136210392.9919</v>
      </c>
      <c r="O156" s="5">
        <v>-3018317.48</v>
      </c>
      <c r="P156" s="5">
        <v>29922638.173700001</v>
      </c>
      <c r="Q156" s="6">
        <f t="shared" si="14"/>
        <v>163114713.68559998</v>
      </c>
    </row>
    <row r="157" spans="1:17" ht="24.95" customHeight="1">
      <c r="A157" s="116"/>
      <c r="B157" s="114"/>
      <c r="C157" s="1">
        <v>2</v>
      </c>
      <c r="D157" s="5" t="s">
        <v>204</v>
      </c>
      <c r="E157" s="5">
        <v>120349687.92030001</v>
      </c>
      <c r="F157" s="5">
        <v>0</v>
      </c>
      <c r="G157" s="5">
        <v>30752865.3024</v>
      </c>
      <c r="H157" s="6">
        <f t="shared" si="13"/>
        <v>151102553.2227</v>
      </c>
      <c r="I157" s="12"/>
      <c r="J157" s="112"/>
      <c r="K157" s="115"/>
      <c r="L157" s="13">
        <v>13</v>
      </c>
      <c r="M157" s="5" t="s">
        <v>582</v>
      </c>
      <c r="N157" s="5">
        <v>109344965.7208</v>
      </c>
      <c r="O157" s="5">
        <v>-3018317.48</v>
      </c>
      <c r="P157" s="5">
        <v>26708365.4527</v>
      </c>
      <c r="Q157" s="6">
        <f t="shared" si="14"/>
        <v>133035013.6935</v>
      </c>
    </row>
    <row r="158" spans="1:17" ht="24.95" customHeight="1">
      <c r="A158" s="116"/>
      <c r="B158" s="114"/>
      <c r="C158" s="1">
        <v>3</v>
      </c>
      <c r="D158" s="5" t="s">
        <v>205</v>
      </c>
      <c r="E158" s="5">
        <v>168845398.45429999</v>
      </c>
      <c r="F158" s="5">
        <v>0</v>
      </c>
      <c r="G158" s="5">
        <v>39932574.297799997</v>
      </c>
      <c r="H158" s="6">
        <f t="shared" si="13"/>
        <v>208777972.75209999</v>
      </c>
      <c r="I158" s="12"/>
      <c r="J158" s="19"/>
      <c r="K158" s="105" t="s">
        <v>838</v>
      </c>
      <c r="L158" s="106"/>
      <c r="M158" s="107"/>
      <c r="N158" s="15">
        <f>SUM(N145:N157)</f>
        <v>1747130251.3695998</v>
      </c>
      <c r="O158" s="15">
        <f t="shared" ref="O158:P158" si="16">SUM(O145:O157)</f>
        <v>-39238127.239999995</v>
      </c>
      <c r="P158" s="15">
        <f t="shared" si="16"/>
        <v>410936929.21500003</v>
      </c>
      <c r="Q158" s="8">
        <f t="shared" si="14"/>
        <v>2118829053.3445997</v>
      </c>
    </row>
    <row r="159" spans="1:17" ht="24.95" customHeight="1">
      <c r="A159" s="116"/>
      <c r="B159" s="114"/>
      <c r="C159" s="1">
        <v>4</v>
      </c>
      <c r="D159" s="5" t="s">
        <v>206</v>
      </c>
      <c r="E159" s="5">
        <v>97260054.880099997</v>
      </c>
      <c r="F159" s="5">
        <v>0</v>
      </c>
      <c r="G159" s="5">
        <v>26638682.5218</v>
      </c>
      <c r="H159" s="6">
        <f t="shared" si="13"/>
        <v>123898737.40189999</v>
      </c>
      <c r="I159" s="12"/>
      <c r="J159" s="110">
        <v>26</v>
      </c>
      <c r="K159" s="113" t="s">
        <v>51</v>
      </c>
      <c r="L159" s="13">
        <v>1</v>
      </c>
      <c r="M159" s="5" t="s">
        <v>583</v>
      </c>
      <c r="N159" s="5">
        <v>120232916.0714</v>
      </c>
      <c r="O159" s="5">
        <v>0</v>
      </c>
      <c r="P159" s="5">
        <v>30576491.920699999</v>
      </c>
      <c r="Q159" s="6">
        <f t="shared" si="14"/>
        <v>150809407.9921</v>
      </c>
    </row>
    <row r="160" spans="1:17" ht="24.95" customHeight="1">
      <c r="A160" s="116"/>
      <c r="B160" s="114"/>
      <c r="C160" s="1">
        <v>5</v>
      </c>
      <c r="D160" s="5" t="s">
        <v>207</v>
      </c>
      <c r="E160" s="5">
        <v>134615817.6938</v>
      </c>
      <c r="F160" s="5">
        <v>0</v>
      </c>
      <c r="G160" s="5">
        <v>33396290.203699999</v>
      </c>
      <c r="H160" s="6">
        <f t="shared" si="13"/>
        <v>168012107.89750001</v>
      </c>
      <c r="I160" s="12"/>
      <c r="J160" s="111"/>
      <c r="K160" s="114"/>
      <c r="L160" s="13">
        <v>2</v>
      </c>
      <c r="M160" s="5" t="s">
        <v>584</v>
      </c>
      <c r="N160" s="5">
        <v>103228156.34299999</v>
      </c>
      <c r="O160" s="5">
        <v>0</v>
      </c>
      <c r="P160" s="5">
        <v>25322214.2687</v>
      </c>
      <c r="Q160" s="6">
        <f t="shared" si="14"/>
        <v>128550370.6117</v>
      </c>
    </row>
    <row r="161" spans="1:17" ht="24.95" customHeight="1">
      <c r="A161" s="116"/>
      <c r="B161" s="114"/>
      <c r="C161" s="1">
        <v>6</v>
      </c>
      <c r="D161" s="5" t="s">
        <v>208</v>
      </c>
      <c r="E161" s="5">
        <v>96976619.255999997</v>
      </c>
      <c r="F161" s="5">
        <v>0</v>
      </c>
      <c r="G161" s="5">
        <v>25742739.583099999</v>
      </c>
      <c r="H161" s="6">
        <f t="shared" si="13"/>
        <v>122719358.8391</v>
      </c>
      <c r="I161" s="12"/>
      <c r="J161" s="111"/>
      <c r="K161" s="114"/>
      <c r="L161" s="13">
        <v>3</v>
      </c>
      <c r="M161" s="5" t="s">
        <v>585</v>
      </c>
      <c r="N161" s="5">
        <v>118217669.64489999</v>
      </c>
      <c r="O161" s="5">
        <v>0</v>
      </c>
      <c r="P161" s="5">
        <v>34423485.627899997</v>
      </c>
      <c r="Q161" s="6">
        <f t="shared" si="14"/>
        <v>152641155.2728</v>
      </c>
    </row>
    <row r="162" spans="1:17" ht="24.95" customHeight="1">
      <c r="A162" s="116"/>
      <c r="B162" s="114"/>
      <c r="C162" s="1">
        <v>7</v>
      </c>
      <c r="D162" s="5" t="s">
        <v>209</v>
      </c>
      <c r="E162" s="5">
        <v>162564276.6875</v>
      </c>
      <c r="F162" s="5">
        <v>0</v>
      </c>
      <c r="G162" s="5">
        <v>37259082.795900002</v>
      </c>
      <c r="H162" s="6">
        <f t="shared" si="13"/>
        <v>199823359.48339999</v>
      </c>
      <c r="I162" s="12"/>
      <c r="J162" s="111"/>
      <c r="K162" s="114"/>
      <c r="L162" s="13">
        <v>4</v>
      </c>
      <c r="M162" s="5" t="s">
        <v>586</v>
      </c>
      <c r="N162" s="5">
        <v>192441000.36489999</v>
      </c>
      <c r="O162" s="5">
        <v>0</v>
      </c>
      <c r="P162" s="5">
        <v>33294874.527600002</v>
      </c>
      <c r="Q162" s="6">
        <f t="shared" si="14"/>
        <v>225735874.89249998</v>
      </c>
    </row>
    <row r="163" spans="1:17" ht="24.95" customHeight="1">
      <c r="A163" s="116"/>
      <c r="B163" s="114"/>
      <c r="C163" s="1">
        <v>8</v>
      </c>
      <c r="D163" s="5" t="s">
        <v>210</v>
      </c>
      <c r="E163" s="5">
        <v>107579435.31119999</v>
      </c>
      <c r="F163" s="5">
        <v>0</v>
      </c>
      <c r="G163" s="5">
        <v>28513042.754999999</v>
      </c>
      <c r="H163" s="6">
        <f t="shared" si="13"/>
        <v>136092478.06619999</v>
      </c>
      <c r="I163" s="12"/>
      <c r="J163" s="111"/>
      <c r="K163" s="114"/>
      <c r="L163" s="13">
        <v>5</v>
      </c>
      <c r="M163" s="5" t="s">
        <v>587</v>
      </c>
      <c r="N163" s="5">
        <v>115513807.8282</v>
      </c>
      <c r="O163" s="5">
        <v>0</v>
      </c>
      <c r="P163" s="5">
        <v>31582331.068500001</v>
      </c>
      <c r="Q163" s="6">
        <f t="shared" si="14"/>
        <v>147096138.89669999</v>
      </c>
    </row>
    <row r="164" spans="1:17" ht="24.95" customHeight="1">
      <c r="A164" s="116"/>
      <c r="B164" s="114"/>
      <c r="C164" s="1">
        <v>9</v>
      </c>
      <c r="D164" s="5" t="s">
        <v>211</v>
      </c>
      <c r="E164" s="5">
        <v>127766892.3563</v>
      </c>
      <c r="F164" s="5">
        <v>0</v>
      </c>
      <c r="G164" s="5">
        <v>31775060.1241</v>
      </c>
      <c r="H164" s="6">
        <f t="shared" si="13"/>
        <v>159541952.4804</v>
      </c>
      <c r="I164" s="12"/>
      <c r="J164" s="111"/>
      <c r="K164" s="114"/>
      <c r="L164" s="13">
        <v>6</v>
      </c>
      <c r="M164" s="5" t="s">
        <v>588</v>
      </c>
      <c r="N164" s="5">
        <v>121660521.81999999</v>
      </c>
      <c r="O164" s="5">
        <v>0</v>
      </c>
      <c r="P164" s="5">
        <v>32484468.2837</v>
      </c>
      <c r="Q164" s="6">
        <f t="shared" si="14"/>
        <v>154144990.10369998</v>
      </c>
    </row>
    <row r="165" spans="1:17" ht="24.95" customHeight="1">
      <c r="A165" s="116"/>
      <c r="B165" s="114"/>
      <c r="C165" s="1">
        <v>10</v>
      </c>
      <c r="D165" s="5" t="s">
        <v>212</v>
      </c>
      <c r="E165" s="5">
        <v>108903650.874</v>
      </c>
      <c r="F165" s="5">
        <v>0</v>
      </c>
      <c r="G165" s="5">
        <v>27798891.392099999</v>
      </c>
      <c r="H165" s="6">
        <f t="shared" si="13"/>
        <v>136702542.26609999</v>
      </c>
      <c r="I165" s="12"/>
      <c r="J165" s="111"/>
      <c r="K165" s="114"/>
      <c r="L165" s="13">
        <v>7</v>
      </c>
      <c r="M165" s="5" t="s">
        <v>589</v>
      </c>
      <c r="N165" s="5">
        <v>115235347.4031</v>
      </c>
      <c r="O165" s="5">
        <v>0</v>
      </c>
      <c r="P165" s="5">
        <v>30197805.870099999</v>
      </c>
      <c r="Q165" s="6">
        <f t="shared" si="14"/>
        <v>145433153.27320001</v>
      </c>
    </row>
    <row r="166" spans="1:17" ht="24.95" customHeight="1">
      <c r="A166" s="116"/>
      <c r="B166" s="114"/>
      <c r="C166" s="1">
        <v>11</v>
      </c>
      <c r="D166" s="5" t="s">
        <v>213</v>
      </c>
      <c r="E166" s="5">
        <v>156908115.49380001</v>
      </c>
      <c r="F166" s="5">
        <v>0</v>
      </c>
      <c r="G166" s="5">
        <v>40372855.120499998</v>
      </c>
      <c r="H166" s="6">
        <f t="shared" si="13"/>
        <v>197280970.61430001</v>
      </c>
      <c r="I166" s="12"/>
      <c r="J166" s="111"/>
      <c r="K166" s="114"/>
      <c r="L166" s="13">
        <v>8</v>
      </c>
      <c r="M166" s="5" t="s">
        <v>590</v>
      </c>
      <c r="N166" s="5">
        <v>102970083.9392</v>
      </c>
      <c r="O166" s="5">
        <v>0</v>
      </c>
      <c r="P166" s="5">
        <v>27658013.3028</v>
      </c>
      <c r="Q166" s="6">
        <f t="shared" si="14"/>
        <v>130628097.242</v>
      </c>
    </row>
    <row r="167" spans="1:17" ht="24.95" customHeight="1">
      <c r="A167" s="116"/>
      <c r="B167" s="114"/>
      <c r="C167" s="1">
        <v>12</v>
      </c>
      <c r="D167" s="5" t="s">
        <v>214</v>
      </c>
      <c r="E167" s="5">
        <v>111124833.1741</v>
      </c>
      <c r="F167" s="5">
        <v>0</v>
      </c>
      <c r="G167" s="5">
        <v>29515610.767999999</v>
      </c>
      <c r="H167" s="6">
        <f t="shared" si="13"/>
        <v>140640443.94209999</v>
      </c>
      <c r="I167" s="12"/>
      <c r="J167" s="111"/>
      <c r="K167" s="114"/>
      <c r="L167" s="13">
        <v>9</v>
      </c>
      <c r="M167" s="5" t="s">
        <v>591</v>
      </c>
      <c r="N167" s="5">
        <v>111110648.2308</v>
      </c>
      <c r="O167" s="5">
        <v>0</v>
      </c>
      <c r="P167" s="5">
        <v>29829629.210000001</v>
      </c>
      <c r="Q167" s="6">
        <f t="shared" si="14"/>
        <v>140940277.44080001</v>
      </c>
    </row>
    <row r="168" spans="1:17" ht="24.95" customHeight="1">
      <c r="A168" s="116"/>
      <c r="B168" s="114"/>
      <c r="C168" s="1">
        <v>13</v>
      </c>
      <c r="D168" s="5" t="s">
        <v>215</v>
      </c>
      <c r="E168" s="5">
        <v>128212174.4277</v>
      </c>
      <c r="F168" s="5">
        <v>0</v>
      </c>
      <c r="G168" s="5">
        <v>35841428.658</v>
      </c>
      <c r="H168" s="6">
        <f t="shared" si="13"/>
        <v>164053603.08570001</v>
      </c>
      <c r="I168" s="12"/>
      <c r="J168" s="111"/>
      <c r="K168" s="114"/>
      <c r="L168" s="13">
        <v>10</v>
      </c>
      <c r="M168" s="5" t="s">
        <v>592</v>
      </c>
      <c r="N168" s="5">
        <v>122364035.4883</v>
      </c>
      <c r="O168" s="5">
        <v>0</v>
      </c>
      <c r="P168" s="5">
        <v>31901440.706799999</v>
      </c>
      <c r="Q168" s="6">
        <f t="shared" si="14"/>
        <v>154265476.19510001</v>
      </c>
    </row>
    <row r="169" spans="1:17" ht="24.95" customHeight="1">
      <c r="A169" s="116"/>
      <c r="B169" s="114"/>
      <c r="C169" s="1">
        <v>14</v>
      </c>
      <c r="D169" s="5" t="s">
        <v>216</v>
      </c>
      <c r="E169" s="5">
        <v>113332881.9491</v>
      </c>
      <c r="F169" s="5">
        <v>0</v>
      </c>
      <c r="G169" s="5">
        <v>27406842.407900002</v>
      </c>
      <c r="H169" s="6">
        <f t="shared" si="13"/>
        <v>140739724.35699999</v>
      </c>
      <c r="I169" s="12"/>
      <c r="J169" s="111"/>
      <c r="K169" s="114"/>
      <c r="L169" s="13">
        <v>11</v>
      </c>
      <c r="M169" s="5" t="s">
        <v>593</v>
      </c>
      <c r="N169" s="5">
        <v>119524542.0794</v>
      </c>
      <c r="O169" s="5">
        <v>0</v>
      </c>
      <c r="P169" s="5">
        <v>28991035.528000001</v>
      </c>
      <c r="Q169" s="6">
        <f t="shared" si="14"/>
        <v>148515577.6074</v>
      </c>
    </row>
    <row r="170" spans="1:17" ht="24.95" customHeight="1">
      <c r="A170" s="116"/>
      <c r="B170" s="114"/>
      <c r="C170" s="1">
        <v>15</v>
      </c>
      <c r="D170" s="5" t="s">
        <v>217</v>
      </c>
      <c r="E170" s="5">
        <v>104297933.62450001</v>
      </c>
      <c r="F170" s="5">
        <v>0</v>
      </c>
      <c r="G170" s="5">
        <v>25373310.147999998</v>
      </c>
      <c r="H170" s="6">
        <f t="shared" si="13"/>
        <v>129671243.77250001</v>
      </c>
      <c r="I170" s="12"/>
      <c r="J170" s="111"/>
      <c r="K170" s="114"/>
      <c r="L170" s="13">
        <v>12</v>
      </c>
      <c r="M170" s="5" t="s">
        <v>594</v>
      </c>
      <c r="N170" s="5">
        <v>139081246.47670001</v>
      </c>
      <c r="O170" s="5">
        <v>0</v>
      </c>
      <c r="P170" s="5">
        <v>35936281.069200002</v>
      </c>
      <c r="Q170" s="6">
        <f t="shared" si="14"/>
        <v>175017527.54590002</v>
      </c>
    </row>
    <row r="171" spans="1:17" ht="24.95" customHeight="1">
      <c r="A171" s="116"/>
      <c r="B171" s="114"/>
      <c r="C171" s="1">
        <v>16</v>
      </c>
      <c r="D171" s="5" t="s">
        <v>218</v>
      </c>
      <c r="E171" s="5">
        <v>152825665.55579999</v>
      </c>
      <c r="F171" s="5">
        <v>0</v>
      </c>
      <c r="G171" s="5">
        <v>32038560.471099999</v>
      </c>
      <c r="H171" s="6">
        <f t="shared" si="13"/>
        <v>184864226.02689999</v>
      </c>
      <c r="I171" s="12"/>
      <c r="J171" s="111"/>
      <c r="K171" s="114"/>
      <c r="L171" s="13">
        <v>13</v>
      </c>
      <c r="M171" s="5" t="s">
        <v>595</v>
      </c>
      <c r="N171" s="5">
        <v>142470804.38139999</v>
      </c>
      <c r="O171" s="5">
        <v>0</v>
      </c>
      <c r="P171" s="5">
        <v>33969145.885499999</v>
      </c>
      <c r="Q171" s="6">
        <f t="shared" si="14"/>
        <v>176439950.2669</v>
      </c>
    </row>
    <row r="172" spans="1:17" ht="24.95" customHeight="1">
      <c r="A172" s="116"/>
      <c r="B172" s="114"/>
      <c r="C172" s="1">
        <v>17</v>
      </c>
      <c r="D172" s="5" t="s">
        <v>219</v>
      </c>
      <c r="E172" s="5">
        <v>157502383.74239999</v>
      </c>
      <c r="F172" s="5">
        <v>0</v>
      </c>
      <c r="G172" s="5">
        <v>35330574.842200004</v>
      </c>
      <c r="H172" s="6">
        <f t="shared" si="13"/>
        <v>192832958.5846</v>
      </c>
      <c r="I172" s="12"/>
      <c r="J172" s="111"/>
      <c r="K172" s="114"/>
      <c r="L172" s="13">
        <v>14</v>
      </c>
      <c r="M172" s="5" t="s">
        <v>596</v>
      </c>
      <c r="N172" s="5">
        <v>157752992.0724</v>
      </c>
      <c r="O172" s="5">
        <v>0</v>
      </c>
      <c r="P172" s="5">
        <v>35206400.4199</v>
      </c>
      <c r="Q172" s="6">
        <f t="shared" si="14"/>
        <v>192959392.4923</v>
      </c>
    </row>
    <row r="173" spans="1:17" ht="24.95" customHeight="1">
      <c r="A173" s="116"/>
      <c r="B173" s="114"/>
      <c r="C173" s="1">
        <v>18</v>
      </c>
      <c r="D173" s="5" t="s">
        <v>220</v>
      </c>
      <c r="E173" s="5">
        <v>87697404.375100002</v>
      </c>
      <c r="F173" s="5">
        <v>0</v>
      </c>
      <c r="G173" s="5">
        <v>25074244.91</v>
      </c>
      <c r="H173" s="6">
        <f t="shared" si="13"/>
        <v>112771649.2851</v>
      </c>
      <c r="I173" s="12"/>
      <c r="J173" s="111"/>
      <c r="K173" s="114"/>
      <c r="L173" s="13">
        <v>15</v>
      </c>
      <c r="M173" s="5" t="s">
        <v>597</v>
      </c>
      <c r="N173" s="5">
        <v>186138722.3184</v>
      </c>
      <c r="O173" s="5">
        <v>0</v>
      </c>
      <c r="P173" s="5">
        <v>36291581.986000001</v>
      </c>
      <c r="Q173" s="6">
        <f t="shared" si="14"/>
        <v>222430304.3044</v>
      </c>
    </row>
    <row r="174" spans="1:17" ht="24.95" customHeight="1">
      <c r="A174" s="116"/>
      <c r="B174" s="114"/>
      <c r="C174" s="1">
        <v>19</v>
      </c>
      <c r="D174" s="5" t="s">
        <v>221</v>
      </c>
      <c r="E174" s="5">
        <v>118145461.66689999</v>
      </c>
      <c r="F174" s="5">
        <v>0</v>
      </c>
      <c r="G174" s="5">
        <v>28346632.4725</v>
      </c>
      <c r="H174" s="6">
        <f t="shared" si="13"/>
        <v>146492094.13940001</v>
      </c>
      <c r="I174" s="12"/>
      <c r="J174" s="111"/>
      <c r="K174" s="114"/>
      <c r="L174" s="13">
        <v>16</v>
      </c>
      <c r="M174" s="5" t="s">
        <v>598</v>
      </c>
      <c r="N174" s="5">
        <v>117887647.5625</v>
      </c>
      <c r="O174" s="5">
        <v>0</v>
      </c>
      <c r="P174" s="5">
        <v>35345528.046300001</v>
      </c>
      <c r="Q174" s="6">
        <f t="shared" si="14"/>
        <v>153233175.60879999</v>
      </c>
    </row>
    <row r="175" spans="1:17" ht="24.95" customHeight="1">
      <c r="A175" s="116"/>
      <c r="B175" s="114"/>
      <c r="C175" s="1">
        <v>20</v>
      </c>
      <c r="D175" s="5" t="s">
        <v>222</v>
      </c>
      <c r="E175" s="5">
        <v>139812350.9332</v>
      </c>
      <c r="F175" s="5">
        <v>0</v>
      </c>
      <c r="G175" s="5">
        <v>30901806.333099999</v>
      </c>
      <c r="H175" s="6">
        <f t="shared" si="13"/>
        <v>170714157.26629999</v>
      </c>
      <c r="I175" s="12"/>
      <c r="J175" s="111"/>
      <c r="K175" s="114"/>
      <c r="L175" s="13">
        <v>17</v>
      </c>
      <c r="M175" s="5" t="s">
        <v>599</v>
      </c>
      <c r="N175" s="5">
        <v>160009008.59540001</v>
      </c>
      <c r="O175" s="5">
        <v>0</v>
      </c>
      <c r="P175" s="5">
        <v>38373624.478799999</v>
      </c>
      <c r="Q175" s="6">
        <f t="shared" si="14"/>
        <v>198382633.0742</v>
      </c>
    </row>
    <row r="176" spans="1:17" ht="24.95" customHeight="1">
      <c r="A176" s="116"/>
      <c r="B176" s="114"/>
      <c r="C176" s="1">
        <v>21</v>
      </c>
      <c r="D176" s="5" t="s">
        <v>223</v>
      </c>
      <c r="E176" s="5">
        <v>203600192.03830001</v>
      </c>
      <c r="F176" s="5">
        <v>0</v>
      </c>
      <c r="G176" s="5">
        <v>57437042.932800002</v>
      </c>
      <c r="H176" s="6">
        <f t="shared" si="13"/>
        <v>261037234.9711</v>
      </c>
      <c r="I176" s="12"/>
      <c r="J176" s="111"/>
      <c r="K176" s="114"/>
      <c r="L176" s="13">
        <v>18</v>
      </c>
      <c r="M176" s="5" t="s">
        <v>600</v>
      </c>
      <c r="N176" s="5">
        <v>108082647.391</v>
      </c>
      <c r="O176" s="5">
        <v>0</v>
      </c>
      <c r="P176" s="5">
        <v>28540314.913400002</v>
      </c>
      <c r="Q176" s="6">
        <f t="shared" si="14"/>
        <v>136622962.3044</v>
      </c>
    </row>
    <row r="177" spans="1:17" ht="24.95" customHeight="1">
      <c r="A177" s="116"/>
      <c r="B177" s="114"/>
      <c r="C177" s="1">
        <v>22</v>
      </c>
      <c r="D177" s="5" t="s">
        <v>224</v>
      </c>
      <c r="E177" s="5">
        <v>127139991.9457</v>
      </c>
      <c r="F177" s="5">
        <v>0</v>
      </c>
      <c r="G177" s="5">
        <v>30145895.8028</v>
      </c>
      <c r="H177" s="6">
        <f t="shared" si="13"/>
        <v>157285887.74849999</v>
      </c>
      <c r="I177" s="12"/>
      <c r="J177" s="111"/>
      <c r="K177" s="114"/>
      <c r="L177" s="13">
        <v>19</v>
      </c>
      <c r="M177" s="5" t="s">
        <v>601</v>
      </c>
      <c r="N177" s="5">
        <v>124390678.61229999</v>
      </c>
      <c r="O177" s="5">
        <v>0</v>
      </c>
      <c r="P177" s="5">
        <v>32328915.384799998</v>
      </c>
      <c r="Q177" s="6">
        <f t="shared" si="14"/>
        <v>156719593.9971</v>
      </c>
    </row>
    <row r="178" spans="1:17" ht="24.95" customHeight="1">
      <c r="A178" s="116"/>
      <c r="B178" s="114"/>
      <c r="C178" s="1">
        <v>23</v>
      </c>
      <c r="D178" s="5" t="s">
        <v>225</v>
      </c>
      <c r="E178" s="5">
        <v>118395211.4921</v>
      </c>
      <c r="F178" s="5">
        <v>0</v>
      </c>
      <c r="G178" s="5">
        <v>29260879.846299998</v>
      </c>
      <c r="H178" s="6">
        <f t="shared" si="13"/>
        <v>147656091.33840001</v>
      </c>
      <c r="I178" s="12"/>
      <c r="J178" s="111"/>
      <c r="K178" s="114"/>
      <c r="L178" s="13">
        <v>20</v>
      </c>
      <c r="M178" s="5" t="s">
        <v>602</v>
      </c>
      <c r="N178" s="5">
        <v>143470716.83970001</v>
      </c>
      <c r="O178" s="5">
        <v>0</v>
      </c>
      <c r="P178" s="5">
        <v>33988355.102600001</v>
      </c>
      <c r="Q178" s="6">
        <f t="shared" si="14"/>
        <v>177459071.94230002</v>
      </c>
    </row>
    <row r="179" spans="1:17" ht="24.95" customHeight="1">
      <c r="A179" s="116"/>
      <c r="B179" s="114"/>
      <c r="C179" s="1">
        <v>24</v>
      </c>
      <c r="D179" s="5" t="s">
        <v>226</v>
      </c>
      <c r="E179" s="5">
        <v>115564951.8897</v>
      </c>
      <c r="F179" s="5">
        <v>0</v>
      </c>
      <c r="G179" s="5">
        <v>28787400.485399999</v>
      </c>
      <c r="H179" s="6">
        <f t="shared" si="13"/>
        <v>144352352.37509999</v>
      </c>
      <c r="I179" s="12"/>
      <c r="J179" s="111"/>
      <c r="K179" s="114"/>
      <c r="L179" s="13">
        <v>21</v>
      </c>
      <c r="M179" s="5" t="s">
        <v>603</v>
      </c>
      <c r="N179" s="5">
        <v>134967279.50569999</v>
      </c>
      <c r="O179" s="5">
        <v>0</v>
      </c>
      <c r="P179" s="5">
        <v>33579393.655500002</v>
      </c>
      <c r="Q179" s="6">
        <f t="shared" si="14"/>
        <v>168546673.16119999</v>
      </c>
    </row>
    <row r="180" spans="1:17" ht="24.95" customHeight="1">
      <c r="A180" s="116"/>
      <c r="B180" s="114"/>
      <c r="C180" s="1">
        <v>25</v>
      </c>
      <c r="D180" s="5" t="s">
        <v>227</v>
      </c>
      <c r="E180" s="5">
        <v>132168029.6015</v>
      </c>
      <c r="F180" s="5">
        <v>0</v>
      </c>
      <c r="G180" s="5">
        <v>37641735.967500001</v>
      </c>
      <c r="H180" s="6">
        <f t="shared" si="13"/>
        <v>169809765.56900001</v>
      </c>
      <c r="I180" s="12"/>
      <c r="J180" s="111"/>
      <c r="K180" s="114"/>
      <c r="L180" s="13">
        <v>22</v>
      </c>
      <c r="M180" s="5" t="s">
        <v>604</v>
      </c>
      <c r="N180" s="5">
        <v>159552003.82190001</v>
      </c>
      <c r="O180" s="5">
        <v>0</v>
      </c>
      <c r="P180" s="5">
        <v>37710140.905900002</v>
      </c>
      <c r="Q180" s="6">
        <f t="shared" si="14"/>
        <v>197262144.72780001</v>
      </c>
    </row>
    <row r="181" spans="1:17" ht="24.95" customHeight="1">
      <c r="A181" s="116"/>
      <c r="B181" s="114"/>
      <c r="C181" s="1">
        <v>26</v>
      </c>
      <c r="D181" s="5" t="s">
        <v>228</v>
      </c>
      <c r="E181" s="5">
        <v>114886932.03389999</v>
      </c>
      <c r="F181" s="5">
        <v>0</v>
      </c>
      <c r="G181" s="5">
        <v>28087795.2326</v>
      </c>
      <c r="H181" s="6">
        <f t="shared" si="13"/>
        <v>142974727.2665</v>
      </c>
      <c r="I181" s="12"/>
      <c r="J181" s="111"/>
      <c r="K181" s="114"/>
      <c r="L181" s="13">
        <v>23</v>
      </c>
      <c r="M181" s="5" t="s">
        <v>605</v>
      </c>
      <c r="N181" s="5">
        <v>116684386.8484</v>
      </c>
      <c r="O181" s="5">
        <v>0</v>
      </c>
      <c r="P181" s="5">
        <v>36399877.427000001</v>
      </c>
      <c r="Q181" s="6">
        <f t="shared" si="14"/>
        <v>153084264.27539998</v>
      </c>
    </row>
    <row r="182" spans="1:17" ht="24.95" customHeight="1">
      <c r="A182" s="116"/>
      <c r="B182" s="115"/>
      <c r="C182" s="1">
        <v>27</v>
      </c>
      <c r="D182" s="5" t="s">
        <v>229</v>
      </c>
      <c r="E182" s="5">
        <v>111424907.3267</v>
      </c>
      <c r="F182" s="5">
        <v>0</v>
      </c>
      <c r="G182" s="5">
        <v>28263044.538899999</v>
      </c>
      <c r="H182" s="6">
        <f t="shared" si="13"/>
        <v>139687951.86559999</v>
      </c>
      <c r="I182" s="12"/>
      <c r="J182" s="111"/>
      <c r="K182" s="114"/>
      <c r="L182" s="13">
        <v>24</v>
      </c>
      <c r="M182" s="5" t="s">
        <v>606</v>
      </c>
      <c r="N182" s="5">
        <v>94962569.8882</v>
      </c>
      <c r="O182" s="5">
        <v>0</v>
      </c>
      <c r="P182" s="5">
        <v>27140895.611900002</v>
      </c>
      <c r="Q182" s="6">
        <f t="shared" si="14"/>
        <v>122103465.5001</v>
      </c>
    </row>
    <row r="183" spans="1:17" ht="24.95" customHeight="1">
      <c r="A183" s="1"/>
      <c r="B183" s="105" t="s">
        <v>821</v>
      </c>
      <c r="C183" s="106"/>
      <c r="D183" s="107"/>
      <c r="E183" s="15">
        <f>SUM(E156:E182)</f>
        <v>3442362717.7120008</v>
      </c>
      <c r="F183" s="15">
        <f t="shared" ref="F183:H183" si="17">SUM(F156:F182)</f>
        <v>0</v>
      </c>
      <c r="G183" s="15">
        <f t="shared" si="17"/>
        <v>859749202.21749973</v>
      </c>
      <c r="H183" s="15">
        <f t="shared" si="17"/>
        <v>4302111919.9294996</v>
      </c>
      <c r="I183" s="12"/>
      <c r="J183" s="112"/>
      <c r="K183" s="115"/>
      <c r="L183" s="13">
        <v>25</v>
      </c>
      <c r="M183" s="5" t="s">
        <v>607</v>
      </c>
      <c r="N183" s="5">
        <v>105853893.1383</v>
      </c>
      <c r="O183" s="5">
        <v>0</v>
      </c>
      <c r="P183" s="5">
        <v>27018332.4553</v>
      </c>
      <c r="Q183" s="6">
        <f t="shared" si="14"/>
        <v>132872225.5936</v>
      </c>
    </row>
    <row r="184" spans="1:17" ht="24.95" customHeight="1">
      <c r="A184" s="116">
        <v>9</v>
      </c>
      <c r="B184" s="113" t="s">
        <v>34</v>
      </c>
      <c r="C184" s="1">
        <v>1</v>
      </c>
      <c r="D184" s="5" t="s">
        <v>230</v>
      </c>
      <c r="E184" s="5">
        <v>118125200.7049</v>
      </c>
      <c r="F184" s="5">
        <v>-2017457.56</v>
      </c>
      <c r="G184" s="5">
        <v>31806833.7848</v>
      </c>
      <c r="H184" s="6">
        <f t="shared" si="13"/>
        <v>147914576.92969999</v>
      </c>
      <c r="I184" s="12"/>
      <c r="J184" s="19"/>
      <c r="K184" s="105" t="s">
        <v>839</v>
      </c>
      <c r="L184" s="106"/>
      <c r="M184" s="107"/>
      <c r="N184" s="15">
        <f>SUM(N159:N183)</f>
        <v>3233803326.6654997</v>
      </c>
      <c r="O184" s="15">
        <f t="shared" ref="O184:P184" si="18">SUM(O159:O183)</f>
        <v>0</v>
      </c>
      <c r="P184" s="15">
        <f t="shared" si="18"/>
        <v>808090577.65690005</v>
      </c>
      <c r="Q184" s="8">
        <f t="shared" si="14"/>
        <v>4041893904.3223996</v>
      </c>
    </row>
    <row r="185" spans="1:17" ht="24.95" customHeight="1">
      <c r="A185" s="116"/>
      <c r="B185" s="114"/>
      <c r="C185" s="1">
        <v>2</v>
      </c>
      <c r="D185" s="5" t="s">
        <v>231</v>
      </c>
      <c r="E185" s="5">
        <v>148481944.25709999</v>
      </c>
      <c r="F185" s="5">
        <v>-2544453.37</v>
      </c>
      <c r="G185" s="5">
        <v>32246905.8116</v>
      </c>
      <c r="H185" s="6">
        <f t="shared" si="13"/>
        <v>178184396.69869998</v>
      </c>
      <c r="I185" s="12"/>
      <c r="J185" s="110">
        <v>27</v>
      </c>
      <c r="K185" s="113" t="s">
        <v>52</v>
      </c>
      <c r="L185" s="13">
        <v>1</v>
      </c>
      <c r="M185" s="5" t="s">
        <v>608</v>
      </c>
      <c r="N185" s="5">
        <v>118843727.1362</v>
      </c>
      <c r="O185" s="5">
        <v>-5788847.5199999996</v>
      </c>
      <c r="P185" s="5">
        <v>37955671.421499997</v>
      </c>
      <c r="Q185" s="6">
        <f t="shared" si="14"/>
        <v>151010551.0377</v>
      </c>
    </row>
    <row r="186" spans="1:17" ht="24.95" customHeight="1">
      <c r="A186" s="116"/>
      <c r="B186" s="114"/>
      <c r="C186" s="1">
        <v>3</v>
      </c>
      <c r="D186" s="5" t="s">
        <v>232</v>
      </c>
      <c r="E186" s="5">
        <v>142140944.06510001</v>
      </c>
      <c r="F186" s="5">
        <v>-2434582.2599999998</v>
      </c>
      <c r="G186" s="5">
        <v>40617530.936700001</v>
      </c>
      <c r="H186" s="6">
        <f t="shared" si="13"/>
        <v>180323892.74180001</v>
      </c>
      <c r="I186" s="12"/>
      <c r="J186" s="111"/>
      <c r="K186" s="114"/>
      <c r="L186" s="13">
        <v>2</v>
      </c>
      <c r="M186" s="5" t="s">
        <v>609</v>
      </c>
      <c r="N186" s="5">
        <v>122687963.8777</v>
      </c>
      <c r="O186" s="5">
        <v>-5788847.5199999996</v>
      </c>
      <c r="P186" s="5">
        <v>41362453.904600002</v>
      </c>
      <c r="Q186" s="6">
        <f t="shared" si="14"/>
        <v>158261570.26230001</v>
      </c>
    </row>
    <row r="187" spans="1:17" ht="24.95" customHeight="1">
      <c r="A187" s="116"/>
      <c r="B187" s="114"/>
      <c r="C187" s="1">
        <v>4</v>
      </c>
      <c r="D187" s="5" t="s">
        <v>233</v>
      </c>
      <c r="E187" s="5">
        <v>91711826.108500004</v>
      </c>
      <c r="F187" s="5">
        <v>-1558697.37</v>
      </c>
      <c r="G187" s="5">
        <v>23982766.5636</v>
      </c>
      <c r="H187" s="6">
        <f t="shared" si="13"/>
        <v>114135895.3021</v>
      </c>
      <c r="I187" s="12"/>
      <c r="J187" s="111"/>
      <c r="K187" s="114"/>
      <c r="L187" s="13">
        <v>3</v>
      </c>
      <c r="M187" s="5" t="s">
        <v>610</v>
      </c>
      <c r="N187" s="5">
        <v>188575462.00600001</v>
      </c>
      <c r="O187" s="5">
        <v>-5788847.5199999996</v>
      </c>
      <c r="P187" s="5">
        <v>60591645.755900003</v>
      </c>
      <c r="Q187" s="6">
        <f t="shared" si="14"/>
        <v>243378260.2419</v>
      </c>
    </row>
    <row r="188" spans="1:17" ht="24.95" customHeight="1">
      <c r="A188" s="116"/>
      <c r="B188" s="114"/>
      <c r="C188" s="1">
        <v>5</v>
      </c>
      <c r="D188" s="5" t="s">
        <v>234</v>
      </c>
      <c r="E188" s="5">
        <v>109556342.1997</v>
      </c>
      <c r="F188" s="5">
        <v>-1868649.67</v>
      </c>
      <c r="G188" s="5">
        <v>29093879.869600002</v>
      </c>
      <c r="H188" s="6">
        <f t="shared" si="13"/>
        <v>136781572.39930001</v>
      </c>
      <c r="I188" s="12"/>
      <c r="J188" s="111"/>
      <c r="K188" s="114"/>
      <c r="L188" s="13">
        <v>4</v>
      </c>
      <c r="M188" s="5" t="s">
        <v>611</v>
      </c>
      <c r="N188" s="5">
        <v>123989949.32009999</v>
      </c>
      <c r="O188" s="5">
        <v>-5788847.5199999996</v>
      </c>
      <c r="P188" s="5">
        <v>36598289.681900002</v>
      </c>
      <c r="Q188" s="6">
        <f t="shared" si="14"/>
        <v>154799391.48199999</v>
      </c>
    </row>
    <row r="189" spans="1:17" ht="24.95" customHeight="1">
      <c r="A189" s="116"/>
      <c r="B189" s="114"/>
      <c r="C189" s="1">
        <v>6</v>
      </c>
      <c r="D189" s="5" t="s">
        <v>235</v>
      </c>
      <c r="E189" s="5">
        <v>126036445.4842</v>
      </c>
      <c r="F189" s="5">
        <v>-2154700.0699999998</v>
      </c>
      <c r="G189" s="5">
        <v>33503717.5561</v>
      </c>
      <c r="H189" s="6">
        <f t="shared" si="13"/>
        <v>157385462.97030002</v>
      </c>
      <c r="I189" s="12"/>
      <c r="J189" s="111"/>
      <c r="K189" s="114"/>
      <c r="L189" s="13">
        <v>5</v>
      </c>
      <c r="M189" s="5" t="s">
        <v>612</v>
      </c>
      <c r="N189" s="5">
        <v>111117147.153</v>
      </c>
      <c r="O189" s="5">
        <v>-5788847.5199999996</v>
      </c>
      <c r="P189" s="5">
        <v>35695178.086099997</v>
      </c>
      <c r="Q189" s="6">
        <f t="shared" si="14"/>
        <v>141023477.7191</v>
      </c>
    </row>
    <row r="190" spans="1:17" ht="24.95" customHeight="1">
      <c r="A190" s="116"/>
      <c r="B190" s="114"/>
      <c r="C190" s="1">
        <v>7</v>
      </c>
      <c r="D190" s="5" t="s">
        <v>236</v>
      </c>
      <c r="E190" s="5">
        <v>144494138.7911</v>
      </c>
      <c r="F190" s="5">
        <v>-2475446.61</v>
      </c>
      <c r="G190" s="5">
        <v>34683970.826800004</v>
      </c>
      <c r="H190" s="6">
        <f t="shared" si="13"/>
        <v>176702663.0079</v>
      </c>
      <c r="I190" s="12"/>
      <c r="J190" s="111"/>
      <c r="K190" s="114"/>
      <c r="L190" s="13">
        <v>6</v>
      </c>
      <c r="M190" s="5" t="s">
        <v>613</v>
      </c>
      <c r="N190" s="5">
        <v>84524012.6734</v>
      </c>
      <c r="O190" s="5">
        <v>-5788847.5199999996</v>
      </c>
      <c r="P190" s="5">
        <v>27782233.436799999</v>
      </c>
      <c r="Q190" s="6">
        <f t="shared" si="14"/>
        <v>106517398.59020001</v>
      </c>
    </row>
    <row r="191" spans="1:17" ht="24.95" customHeight="1">
      <c r="A191" s="116"/>
      <c r="B191" s="114"/>
      <c r="C191" s="1">
        <v>8</v>
      </c>
      <c r="D191" s="5" t="s">
        <v>237</v>
      </c>
      <c r="E191" s="5">
        <v>114461601.3572</v>
      </c>
      <c r="F191" s="5">
        <v>-1953847.98</v>
      </c>
      <c r="G191" s="5">
        <v>34214249.791100003</v>
      </c>
      <c r="H191" s="6">
        <f t="shared" si="13"/>
        <v>146722003.1683</v>
      </c>
      <c r="I191" s="12"/>
      <c r="J191" s="111"/>
      <c r="K191" s="114"/>
      <c r="L191" s="13">
        <v>7</v>
      </c>
      <c r="M191" s="5" t="s">
        <v>795</v>
      </c>
      <c r="N191" s="5">
        <v>82341324.779599994</v>
      </c>
      <c r="O191" s="5">
        <v>-5788847.5199999996</v>
      </c>
      <c r="P191" s="5">
        <v>28113174.839200001</v>
      </c>
      <c r="Q191" s="6">
        <f t="shared" si="14"/>
        <v>104665652.0988</v>
      </c>
    </row>
    <row r="192" spans="1:17" ht="24.95" customHeight="1">
      <c r="A192" s="116"/>
      <c r="B192" s="114"/>
      <c r="C192" s="1">
        <v>9</v>
      </c>
      <c r="D192" s="5" t="s">
        <v>238</v>
      </c>
      <c r="E192" s="5">
        <v>122001958.48</v>
      </c>
      <c r="F192" s="5">
        <v>-2084922.28</v>
      </c>
      <c r="G192" s="5">
        <v>35065997.610799998</v>
      </c>
      <c r="H192" s="6">
        <f t="shared" si="13"/>
        <v>154983033.81080002</v>
      </c>
      <c r="I192" s="12"/>
      <c r="J192" s="111"/>
      <c r="K192" s="114"/>
      <c r="L192" s="13">
        <v>8</v>
      </c>
      <c r="M192" s="5" t="s">
        <v>614</v>
      </c>
      <c r="N192" s="5">
        <v>184893955.2651</v>
      </c>
      <c r="O192" s="5">
        <v>-5788847.5199999996</v>
      </c>
      <c r="P192" s="5">
        <v>60471379.353500001</v>
      </c>
      <c r="Q192" s="6">
        <f t="shared" si="14"/>
        <v>239576487.0986</v>
      </c>
    </row>
    <row r="193" spans="1:17" ht="24.95" customHeight="1">
      <c r="A193" s="116"/>
      <c r="B193" s="114"/>
      <c r="C193" s="1">
        <v>10</v>
      </c>
      <c r="D193" s="5" t="s">
        <v>239</v>
      </c>
      <c r="E193" s="5">
        <v>95532288.072400004</v>
      </c>
      <c r="F193" s="5">
        <v>-1625005.68</v>
      </c>
      <c r="G193" s="5">
        <v>27310345.8257</v>
      </c>
      <c r="H193" s="6">
        <f t="shared" si="13"/>
        <v>121217628.2181</v>
      </c>
      <c r="I193" s="12"/>
      <c r="J193" s="111"/>
      <c r="K193" s="114"/>
      <c r="L193" s="13">
        <v>9</v>
      </c>
      <c r="M193" s="5" t="s">
        <v>615</v>
      </c>
      <c r="N193" s="5">
        <v>110034894.5608</v>
      </c>
      <c r="O193" s="5">
        <v>-5788847.5199999996</v>
      </c>
      <c r="P193" s="5">
        <v>31612941.068700001</v>
      </c>
      <c r="Q193" s="6">
        <f t="shared" si="14"/>
        <v>135858988.10949999</v>
      </c>
    </row>
    <row r="194" spans="1:17" ht="24.95" customHeight="1">
      <c r="A194" s="116"/>
      <c r="B194" s="114"/>
      <c r="C194" s="1">
        <v>11</v>
      </c>
      <c r="D194" s="5" t="s">
        <v>240</v>
      </c>
      <c r="E194" s="5">
        <v>130352460.02429999</v>
      </c>
      <c r="F194" s="5">
        <v>-2231802.6</v>
      </c>
      <c r="G194" s="5">
        <v>33030446.991099998</v>
      </c>
      <c r="H194" s="6">
        <f t="shared" si="13"/>
        <v>161151104.4154</v>
      </c>
      <c r="I194" s="12"/>
      <c r="J194" s="111"/>
      <c r="K194" s="114"/>
      <c r="L194" s="13">
        <v>10</v>
      </c>
      <c r="M194" s="5" t="s">
        <v>616</v>
      </c>
      <c r="N194" s="5">
        <v>137477841.42160001</v>
      </c>
      <c r="O194" s="5">
        <v>-5788847.5199999996</v>
      </c>
      <c r="P194" s="5">
        <v>43732843.449100003</v>
      </c>
      <c r="Q194" s="6">
        <f t="shared" si="14"/>
        <v>175421837.35070002</v>
      </c>
    </row>
    <row r="195" spans="1:17" ht="24.95" customHeight="1">
      <c r="A195" s="116"/>
      <c r="B195" s="114"/>
      <c r="C195" s="1">
        <v>12</v>
      </c>
      <c r="D195" s="5" t="s">
        <v>241</v>
      </c>
      <c r="E195" s="5">
        <v>112491542.35349999</v>
      </c>
      <c r="F195" s="5">
        <v>-2540598.25</v>
      </c>
      <c r="G195" s="5">
        <v>29407212.822999999</v>
      </c>
      <c r="H195" s="6">
        <f t="shared" si="13"/>
        <v>139358156.92649999</v>
      </c>
      <c r="I195" s="12"/>
      <c r="J195" s="111"/>
      <c r="K195" s="114"/>
      <c r="L195" s="13">
        <v>11</v>
      </c>
      <c r="M195" s="5" t="s">
        <v>617</v>
      </c>
      <c r="N195" s="5">
        <v>106064214.81820001</v>
      </c>
      <c r="O195" s="5">
        <v>-5788847.5199999996</v>
      </c>
      <c r="P195" s="5">
        <v>34663865.846100003</v>
      </c>
      <c r="Q195" s="6">
        <f t="shared" si="14"/>
        <v>134939233.14430001</v>
      </c>
    </row>
    <row r="196" spans="1:17" ht="24.95" customHeight="1">
      <c r="A196" s="116"/>
      <c r="B196" s="114"/>
      <c r="C196" s="1">
        <v>13</v>
      </c>
      <c r="D196" s="5" t="s">
        <v>242</v>
      </c>
      <c r="E196" s="5">
        <v>123982676.993</v>
      </c>
      <c r="F196" s="5">
        <v>-2119233.0099999998</v>
      </c>
      <c r="G196" s="5">
        <v>33730678.631399997</v>
      </c>
      <c r="H196" s="6">
        <f t="shared" si="13"/>
        <v>155594122.6144</v>
      </c>
      <c r="I196" s="12"/>
      <c r="J196" s="111"/>
      <c r="K196" s="114"/>
      <c r="L196" s="13">
        <v>12</v>
      </c>
      <c r="M196" s="5" t="s">
        <v>618</v>
      </c>
      <c r="N196" s="5">
        <v>95824378.519099995</v>
      </c>
      <c r="O196" s="5">
        <v>-5788847.5199999996</v>
      </c>
      <c r="P196" s="5">
        <v>32207243.6208</v>
      </c>
      <c r="Q196" s="6">
        <f t="shared" si="14"/>
        <v>122242774.6199</v>
      </c>
    </row>
    <row r="197" spans="1:17" ht="24.95" customHeight="1">
      <c r="A197" s="116"/>
      <c r="B197" s="114"/>
      <c r="C197" s="1">
        <v>14</v>
      </c>
      <c r="D197" s="5" t="s">
        <v>243</v>
      </c>
      <c r="E197" s="5">
        <v>117378915.59469999</v>
      </c>
      <c r="F197" s="5">
        <v>-2004350.13</v>
      </c>
      <c r="G197" s="5">
        <v>32871970.950399999</v>
      </c>
      <c r="H197" s="6">
        <f t="shared" si="13"/>
        <v>148246536.41510001</v>
      </c>
      <c r="I197" s="12"/>
      <c r="J197" s="111"/>
      <c r="K197" s="114"/>
      <c r="L197" s="13">
        <v>13</v>
      </c>
      <c r="M197" s="5" t="s">
        <v>854</v>
      </c>
      <c r="N197" s="5">
        <v>86410397.977899998</v>
      </c>
      <c r="O197" s="5">
        <v>-5788847.5199999996</v>
      </c>
      <c r="P197" s="5">
        <v>28650684.923500001</v>
      </c>
      <c r="Q197" s="6">
        <f t="shared" si="14"/>
        <v>109272235.3814</v>
      </c>
    </row>
    <row r="198" spans="1:17" ht="24.95" customHeight="1">
      <c r="A198" s="116"/>
      <c r="B198" s="114"/>
      <c r="C198" s="1">
        <v>15</v>
      </c>
      <c r="D198" s="5" t="s">
        <v>244</v>
      </c>
      <c r="E198" s="5">
        <v>133142339.9831</v>
      </c>
      <c r="F198" s="5">
        <v>-2278449.64</v>
      </c>
      <c r="G198" s="5">
        <v>35122650.881399997</v>
      </c>
      <c r="H198" s="6">
        <f t="shared" si="13"/>
        <v>165986541.2245</v>
      </c>
      <c r="I198" s="12"/>
      <c r="J198" s="111"/>
      <c r="K198" s="114"/>
      <c r="L198" s="13">
        <v>14</v>
      </c>
      <c r="M198" s="5" t="s">
        <v>619</v>
      </c>
      <c r="N198" s="5">
        <v>99339726.100099996</v>
      </c>
      <c r="O198" s="5">
        <v>-5788847.5199999996</v>
      </c>
      <c r="P198" s="5">
        <v>29665641.489599999</v>
      </c>
      <c r="Q198" s="6">
        <f t="shared" si="14"/>
        <v>123216520.0697</v>
      </c>
    </row>
    <row r="199" spans="1:17" ht="24.95" customHeight="1">
      <c r="A199" s="116"/>
      <c r="B199" s="114"/>
      <c r="C199" s="1">
        <v>16</v>
      </c>
      <c r="D199" s="5" t="s">
        <v>245</v>
      </c>
      <c r="E199" s="5">
        <v>125130959.1119</v>
      </c>
      <c r="F199" s="5">
        <v>-2139279.5699999998</v>
      </c>
      <c r="G199" s="5">
        <v>33692886.584899999</v>
      </c>
      <c r="H199" s="6">
        <f t="shared" si="13"/>
        <v>156684566.1268</v>
      </c>
      <c r="I199" s="12"/>
      <c r="J199" s="111"/>
      <c r="K199" s="114"/>
      <c r="L199" s="13">
        <v>15</v>
      </c>
      <c r="M199" s="5" t="s">
        <v>620</v>
      </c>
      <c r="N199" s="5">
        <v>104050230.97830001</v>
      </c>
      <c r="O199" s="5">
        <v>-5788847.5199999996</v>
      </c>
      <c r="P199" s="5">
        <v>34412893.249499999</v>
      </c>
      <c r="Q199" s="6">
        <f t="shared" si="14"/>
        <v>132674276.7078</v>
      </c>
    </row>
    <row r="200" spans="1:17" ht="24.95" customHeight="1">
      <c r="A200" s="116"/>
      <c r="B200" s="114"/>
      <c r="C200" s="1">
        <v>17</v>
      </c>
      <c r="D200" s="5" t="s">
        <v>246</v>
      </c>
      <c r="E200" s="5">
        <v>125624253.7104</v>
      </c>
      <c r="F200" s="5">
        <v>-2147660.84</v>
      </c>
      <c r="G200" s="5">
        <v>35401462.923100002</v>
      </c>
      <c r="H200" s="6">
        <f t="shared" si="13"/>
        <v>158878055.79350001</v>
      </c>
      <c r="I200" s="12"/>
      <c r="J200" s="111"/>
      <c r="K200" s="114"/>
      <c r="L200" s="13">
        <v>16</v>
      </c>
      <c r="M200" s="5" t="s">
        <v>621</v>
      </c>
      <c r="N200" s="5">
        <v>126161218.0369</v>
      </c>
      <c r="O200" s="5">
        <v>-5788847.5199999996</v>
      </c>
      <c r="P200" s="5">
        <v>39871164.434600003</v>
      </c>
      <c r="Q200" s="6">
        <f t="shared" si="14"/>
        <v>160243534.9515</v>
      </c>
    </row>
    <row r="201" spans="1:17" ht="24.95" customHeight="1">
      <c r="A201" s="116"/>
      <c r="B201" s="115"/>
      <c r="C201" s="1">
        <v>18</v>
      </c>
      <c r="D201" s="5" t="s">
        <v>247</v>
      </c>
      <c r="E201" s="5">
        <v>138536986.4851</v>
      </c>
      <c r="F201" s="5">
        <v>-2372129.21</v>
      </c>
      <c r="G201" s="5">
        <v>36403195.752800003</v>
      </c>
      <c r="H201" s="6">
        <f t="shared" ref="H201:H264" si="19">E201+F201+G201</f>
        <v>172568053.02789998</v>
      </c>
      <c r="I201" s="12"/>
      <c r="J201" s="111"/>
      <c r="K201" s="114"/>
      <c r="L201" s="13">
        <v>17</v>
      </c>
      <c r="M201" s="5" t="s">
        <v>855</v>
      </c>
      <c r="N201" s="5">
        <v>105909822.99519999</v>
      </c>
      <c r="O201" s="5">
        <v>-5788847.5199999996</v>
      </c>
      <c r="P201" s="5">
        <v>31560950.905099999</v>
      </c>
      <c r="Q201" s="6">
        <f t="shared" ref="Q201:Q264" si="20">N201+O201+P201</f>
        <v>131681926.3803</v>
      </c>
    </row>
    <row r="202" spans="1:17" ht="24.95" customHeight="1">
      <c r="A202" s="1"/>
      <c r="B202" s="105" t="s">
        <v>822</v>
      </c>
      <c r="C202" s="106"/>
      <c r="D202" s="107"/>
      <c r="E202" s="15">
        <f>SUM(E184:E201)</f>
        <v>2219182823.7762003</v>
      </c>
      <c r="F202" s="15">
        <f t="shared" ref="F202:H202" si="21">SUM(F184:F201)</f>
        <v>-38551266.100000001</v>
      </c>
      <c r="G202" s="15">
        <f t="shared" si="21"/>
        <v>592186704.11489999</v>
      </c>
      <c r="H202" s="15">
        <f t="shared" si="21"/>
        <v>2772818261.7911005</v>
      </c>
      <c r="I202" s="12"/>
      <c r="J202" s="111"/>
      <c r="K202" s="114"/>
      <c r="L202" s="13">
        <v>18</v>
      </c>
      <c r="M202" s="5" t="s">
        <v>622</v>
      </c>
      <c r="N202" s="5">
        <v>98432162.966299996</v>
      </c>
      <c r="O202" s="5">
        <v>-5788847.5199999996</v>
      </c>
      <c r="P202" s="5">
        <v>32791036.782400001</v>
      </c>
      <c r="Q202" s="6">
        <f t="shared" si="20"/>
        <v>125434352.2287</v>
      </c>
    </row>
    <row r="203" spans="1:17" ht="24.95" customHeight="1">
      <c r="A203" s="116">
        <v>10</v>
      </c>
      <c r="B203" s="113" t="s">
        <v>35</v>
      </c>
      <c r="C203" s="1">
        <v>1</v>
      </c>
      <c r="D203" s="5" t="s">
        <v>248</v>
      </c>
      <c r="E203" s="5">
        <v>97012074.558300003</v>
      </c>
      <c r="F203" s="5">
        <v>0</v>
      </c>
      <c r="G203" s="5">
        <v>30183400.467700001</v>
      </c>
      <c r="H203" s="6">
        <f t="shared" si="19"/>
        <v>127195475.02600001</v>
      </c>
      <c r="I203" s="12"/>
      <c r="J203" s="111"/>
      <c r="K203" s="114"/>
      <c r="L203" s="13">
        <v>19</v>
      </c>
      <c r="M203" s="5" t="s">
        <v>856</v>
      </c>
      <c r="N203" s="5">
        <v>93495022.100400001</v>
      </c>
      <c r="O203" s="5">
        <v>-5788847.5199999996</v>
      </c>
      <c r="P203" s="5">
        <v>29019627.168400001</v>
      </c>
      <c r="Q203" s="6">
        <f t="shared" si="20"/>
        <v>116725801.74880001</v>
      </c>
    </row>
    <row r="204" spans="1:17" ht="24.95" customHeight="1">
      <c r="A204" s="116"/>
      <c r="B204" s="114"/>
      <c r="C204" s="1">
        <v>2</v>
      </c>
      <c r="D204" s="5" t="s">
        <v>249</v>
      </c>
      <c r="E204" s="5">
        <v>105739312.1129</v>
      </c>
      <c r="F204" s="5">
        <v>0</v>
      </c>
      <c r="G204" s="5">
        <v>32681503.4661</v>
      </c>
      <c r="H204" s="6">
        <f t="shared" si="19"/>
        <v>138420815.579</v>
      </c>
      <c r="I204" s="12"/>
      <c r="J204" s="112"/>
      <c r="K204" s="115"/>
      <c r="L204" s="13">
        <v>20</v>
      </c>
      <c r="M204" s="5" t="s">
        <v>857</v>
      </c>
      <c r="N204" s="5">
        <v>126810148.3021</v>
      </c>
      <c r="O204" s="5">
        <v>-5788847.5199999996</v>
      </c>
      <c r="P204" s="5">
        <v>41580575.956200004</v>
      </c>
      <c r="Q204" s="6">
        <f t="shared" si="20"/>
        <v>162601876.73830003</v>
      </c>
    </row>
    <row r="205" spans="1:17" ht="24.95" customHeight="1">
      <c r="A205" s="116"/>
      <c r="B205" s="114"/>
      <c r="C205" s="1">
        <v>3</v>
      </c>
      <c r="D205" s="5" t="s">
        <v>250</v>
      </c>
      <c r="E205" s="5">
        <v>90389686.872600004</v>
      </c>
      <c r="F205" s="5">
        <v>0</v>
      </c>
      <c r="G205" s="5">
        <v>28925962.335700002</v>
      </c>
      <c r="H205" s="6">
        <f t="shared" si="19"/>
        <v>119315649.20830001</v>
      </c>
      <c r="I205" s="12"/>
      <c r="J205" s="19"/>
      <c r="K205" s="105" t="s">
        <v>840</v>
      </c>
      <c r="L205" s="106"/>
      <c r="M205" s="107"/>
      <c r="N205" s="15">
        <f>SUM(N185:N204)</f>
        <v>2306983600.9880004</v>
      </c>
      <c r="O205" s="15">
        <f t="shared" ref="O205:P205" si="22">SUM(O185:O204)</f>
        <v>-115776950.39999995</v>
      </c>
      <c r="P205" s="15">
        <f t="shared" si="22"/>
        <v>738339495.37350011</v>
      </c>
      <c r="Q205" s="8">
        <f t="shared" si="20"/>
        <v>2929546145.9615002</v>
      </c>
    </row>
    <row r="206" spans="1:17" ht="24.95" customHeight="1">
      <c r="A206" s="116"/>
      <c r="B206" s="114"/>
      <c r="C206" s="1">
        <v>4</v>
      </c>
      <c r="D206" s="5" t="s">
        <v>251</v>
      </c>
      <c r="E206" s="5">
        <v>129906324.26360001</v>
      </c>
      <c r="F206" s="5">
        <v>0</v>
      </c>
      <c r="G206" s="5">
        <v>37488122.842399999</v>
      </c>
      <c r="H206" s="6">
        <f t="shared" si="19"/>
        <v>167394447.10600001</v>
      </c>
      <c r="I206" s="12"/>
      <c r="J206" s="110">
        <v>28</v>
      </c>
      <c r="K206" s="113" t="s">
        <v>53</v>
      </c>
      <c r="L206" s="13">
        <v>1</v>
      </c>
      <c r="M206" s="5" t="s">
        <v>623</v>
      </c>
      <c r="N206" s="5">
        <v>122234788.24959999</v>
      </c>
      <c r="O206" s="5">
        <v>-2620951.4900000002</v>
      </c>
      <c r="P206" s="5">
        <v>33557919.202100001</v>
      </c>
      <c r="Q206" s="6">
        <f t="shared" si="20"/>
        <v>153171755.96169999</v>
      </c>
    </row>
    <row r="207" spans="1:17" ht="24.95" customHeight="1">
      <c r="A207" s="116"/>
      <c r="B207" s="114"/>
      <c r="C207" s="1">
        <v>5</v>
      </c>
      <c r="D207" s="5" t="s">
        <v>252</v>
      </c>
      <c r="E207" s="5">
        <v>118194569.1486</v>
      </c>
      <c r="F207" s="5">
        <v>0</v>
      </c>
      <c r="G207" s="5">
        <v>36870504.755099997</v>
      </c>
      <c r="H207" s="6">
        <f t="shared" si="19"/>
        <v>155065073.90369999</v>
      </c>
      <c r="I207" s="12"/>
      <c r="J207" s="111"/>
      <c r="K207" s="114"/>
      <c r="L207" s="13">
        <v>2</v>
      </c>
      <c r="M207" s="5" t="s">
        <v>624</v>
      </c>
      <c r="N207" s="5">
        <v>129304802.367</v>
      </c>
      <c r="O207" s="5">
        <v>-2620951.4900000002</v>
      </c>
      <c r="P207" s="5">
        <v>36229322.7456</v>
      </c>
      <c r="Q207" s="6">
        <f t="shared" si="20"/>
        <v>162913173.62260002</v>
      </c>
    </row>
    <row r="208" spans="1:17" ht="24.95" customHeight="1">
      <c r="A208" s="116"/>
      <c r="B208" s="114"/>
      <c r="C208" s="1">
        <v>6</v>
      </c>
      <c r="D208" s="5" t="s">
        <v>253</v>
      </c>
      <c r="E208" s="5">
        <v>121071510.7691</v>
      </c>
      <c r="F208" s="5">
        <v>0</v>
      </c>
      <c r="G208" s="5">
        <v>37065380.870099999</v>
      </c>
      <c r="H208" s="6">
        <f t="shared" si="19"/>
        <v>158136891.6392</v>
      </c>
      <c r="I208" s="12"/>
      <c r="J208" s="111"/>
      <c r="K208" s="114"/>
      <c r="L208" s="13">
        <v>3</v>
      </c>
      <c r="M208" s="5" t="s">
        <v>625</v>
      </c>
      <c r="N208" s="5">
        <v>131642932.0521</v>
      </c>
      <c r="O208" s="5">
        <v>-2620951.4900000002</v>
      </c>
      <c r="P208" s="5">
        <v>37321603.370200001</v>
      </c>
      <c r="Q208" s="6">
        <f t="shared" si="20"/>
        <v>166343583.9323</v>
      </c>
    </row>
    <row r="209" spans="1:17" ht="24.95" customHeight="1">
      <c r="A209" s="116"/>
      <c r="B209" s="114"/>
      <c r="C209" s="1">
        <v>7</v>
      </c>
      <c r="D209" s="5" t="s">
        <v>254</v>
      </c>
      <c r="E209" s="5">
        <v>128358141.9612</v>
      </c>
      <c r="F209" s="5">
        <v>0</v>
      </c>
      <c r="G209" s="5">
        <v>35677932.530000001</v>
      </c>
      <c r="H209" s="6">
        <f t="shared" si="19"/>
        <v>164036074.4912</v>
      </c>
      <c r="I209" s="12"/>
      <c r="J209" s="111"/>
      <c r="K209" s="114"/>
      <c r="L209" s="13">
        <v>4</v>
      </c>
      <c r="M209" s="5" t="s">
        <v>858</v>
      </c>
      <c r="N209" s="5">
        <v>97641821.383200005</v>
      </c>
      <c r="O209" s="5">
        <v>-2620951.4900000002</v>
      </c>
      <c r="P209" s="5">
        <v>27086431.416200001</v>
      </c>
      <c r="Q209" s="6">
        <f t="shared" si="20"/>
        <v>122107301.30940001</v>
      </c>
    </row>
    <row r="210" spans="1:17" ht="24.95" customHeight="1">
      <c r="A210" s="116"/>
      <c r="B210" s="114"/>
      <c r="C210" s="1">
        <v>8</v>
      </c>
      <c r="D210" s="5" t="s">
        <v>255</v>
      </c>
      <c r="E210" s="5">
        <v>120722710.3691</v>
      </c>
      <c r="F210" s="5">
        <v>0</v>
      </c>
      <c r="G210" s="5">
        <v>34211976.954899997</v>
      </c>
      <c r="H210" s="6">
        <f t="shared" si="19"/>
        <v>154934687.324</v>
      </c>
      <c r="I210" s="12"/>
      <c r="J210" s="111"/>
      <c r="K210" s="114"/>
      <c r="L210" s="13">
        <v>5</v>
      </c>
      <c r="M210" s="5" t="s">
        <v>626</v>
      </c>
      <c r="N210" s="5">
        <v>102316811.9885</v>
      </c>
      <c r="O210" s="5">
        <v>-2620951.4900000002</v>
      </c>
      <c r="P210" s="5">
        <v>30507968.805199999</v>
      </c>
      <c r="Q210" s="6">
        <f t="shared" si="20"/>
        <v>130203829.3037</v>
      </c>
    </row>
    <row r="211" spans="1:17" ht="24.95" customHeight="1">
      <c r="A211" s="116"/>
      <c r="B211" s="114"/>
      <c r="C211" s="1">
        <v>9</v>
      </c>
      <c r="D211" s="5" t="s">
        <v>256</v>
      </c>
      <c r="E211" s="5">
        <v>113591173.9601</v>
      </c>
      <c r="F211" s="5">
        <v>0</v>
      </c>
      <c r="G211" s="5">
        <v>32928648.1391</v>
      </c>
      <c r="H211" s="6">
        <f t="shared" si="19"/>
        <v>146519822.09920001</v>
      </c>
      <c r="I211" s="12"/>
      <c r="J211" s="111"/>
      <c r="K211" s="114"/>
      <c r="L211" s="13">
        <v>6</v>
      </c>
      <c r="M211" s="5" t="s">
        <v>627</v>
      </c>
      <c r="N211" s="5">
        <v>157236878.93799999</v>
      </c>
      <c r="O211" s="5">
        <v>-2620951.4900000002</v>
      </c>
      <c r="P211" s="5">
        <v>45932691.701499999</v>
      </c>
      <c r="Q211" s="6">
        <f t="shared" si="20"/>
        <v>200548619.14949998</v>
      </c>
    </row>
    <row r="212" spans="1:17" ht="24.95" customHeight="1">
      <c r="A212" s="116"/>
      <c r="B212" s="114"/>
      <c r="C212" s="1">
        <v>10</v>
      </c>
      <c r="D212" s="5" t="s">
        <v>257</v>
      </c>
      <c r="E212" s="5">
        <v>127020285.5334</v>
      </c>
      <c r="F212" s="5">
        <v>0</v>
      </c>
      <c r="G212" s="5">
        <v>38744099.4036</v>
      </c>
      <c r="H212" s="6">
        <f t="shared" si="19"/>
        <v>165764384.93700001</v>
      </c>
      <c r="I212" s="12"/>
      <c r="J212" s="111"/>
      <c r="K212" s="114"/>
      <c r="L212" s="13">
        <v>7</v>
      </c>
      <c r="M212" s="5" t="s">
        <v>628</v>
      </c>
      <c r="N212" s="5">
        <v>110739036.0438</v>
      </c>
      <c r="O212" s="5">
        <v>-2620951.4900000002</v>
      </c>
      <c r="P212" s="5">
        <v>30329587.5614</v>
      </c>
      <c r="Q212" s="6">
        <f t="shared" si="20"/>
        <v>138447672.11520001</v>
      </c>
    </row>
    <row r="213" spans="1:17" ht="24.95" customHeight="1">
      <c r="A213" s="116"/>
      <c r="B213" s="114"/>
      <c r="C213" s="1">
        <v>11</v>
      </c>
      <c r="D213" s="5" t="s">
        <v>258</v>
      </c>
      <c r="E213" s="5">
        <v>106736188.8996</v>
      </c>
      <c r="F213" s="5">
        <v>0</v>
      </c>
      <c r="G213" s="5">
        <v>30076218.604400001</v>
      </c>
      <c r="H213" s="6">
        <f t="shared" si="19"/>
        <v>136812407.50400001</v>
      </c>
      <c r="I213" s="12"/>
      <c r="J213" s="111"/>
      <c r="K213" s="114"/>
      <c r="L213" s="13">
        <v>8</v>
      </c>
      <c r="M213" s="5" t="s">
        <v>629</v>
      </c>
      <c r="N213" s="5">
        <v>111570085.9866</v>
      </c>
      <c r="O213" s="5">
        <v>-2620951.4900000002</v>
      </c>
      <c r="P213" s="5">
        <v>33621810.728399999</v>
      </c>
      <c r="Q213" s="6">
        <f t="shared" si="20"/>
        <v>142570945.22499999</v>
      </c>
    </row>
    <row r="214" spans="1:17" ht="24.95" customHeight="1">
      <c r="A214" s="116"/>
      <c r="B214" s="114"/>
      <c r="C214" s="1">
        <v>12</v>
      </c>
      <c r="D214" s="5" t="s">
        <v>259</v>
      </c>
      <c r="E214" s="5">
        <v>110082236.5791</v>
      </c>
      <c r="F214" s="5">
        <v>0</v>
      </c>
      <c r="G214" s="5">
        <v>33288472.965700001</v>
      </c>
      <c r="H214" s="6">
        <f t="shared" si="19"/>
        <v>143370709.54479998</v>
      </c>
      <c r="I214" s="12"/>
      <c r="J214" s="111"/>
      <c r="K214" s="114"/>
      <c r="L214" s="13">
        <v>9</v>
      </c>
      <c r="M214" s="5" t="s">
        <v>859</v>
      </c>
      <c r="N214" s="5">
        <v>134134486.73720001</v>
      </c>
      <c r="O214" s="5">
        <v>-2620951.4900000002</v>
      </c>
      <c r="P214" s="5">
        <v>37605496.110600002</v>
      </c>
      <c r="Q214" s="6">
        <f t="shared" si="20"/>
        <v>169119031.35780001</v>
      </c>
    </row>
    <row r="215" spans="1:17" ht="24.95" customHeight="1">
      <c r="A215" s="116"/>
      <c r="B215" s="114"/>
      <c r="C215" s="1">
        <v>13</v>
      </c>
      <c r="D215" s="5" t="s">
        <v>260</v>
      </c>
      <c r="E215" s="5">
        <v>100832953.022</v>
      </c>
      <c r="F215" s="5">
        <v>0</v>
      </c>
      <c r="G215" s="5">
        <v>31945498.138900001</v>
      </c>
      <c r="H215" s="6">
        <f t="shared" si="19"/>
        <v>132778451.1609</v>
      </c>
      <c r="I215" s="12"/>
      <c r="J215" s="111"/>
      <c r="K215" s="114"/>
      <c r="L215" s="13">
        <v>10</v>
      </c>
      <c r="M215" s="5" t="s">
        <v>860</v>
      </c>
      <c r="N215" s="5">
        <v>145552378.56560001</v>
      </c>
      <c r="O215" s="5">
        <v>-2620951.4900000002</v>
      </c>
      <c r="P215" s="5">
        <v>41576096.953599997</v>
      </c>
      <c r="Q215" s="6">
        <f t="shared" si="20"/>
        <v>184507524.02919999</v>
      </c>
    </row>
    <row r="216" spans="1:17" ht="24.95" customHeight="1">
      <c r="A216" s="116"/>
      <c r="B216" s="114"/>
      <c r="C216" s="1">
        <v>14</v>
      </c>
      <c r="D216" s="5" t="s">
        <v>261</v>
      </c>
      <c r="E216" s="5">
        <v>98752270.087799996</v>
      </c>
      <c r="F216" s="5">
        <v>0</v>
      </c>
      <c r="G216" s="5">
        <v>30921493.753199998</v>
      </c>
      <c r="H216" s="6">
        <f t="shared" si="19"/>
        <v>129673763.84099999</v>
      </c>
      <c r="I216" s="12"/>
      <c r="J216" s="111"/>
      <c r="K216" s="114"/>
      <c r="L216" s="13">
        <v>11</v>
      </c>
      <c r="M216" s="5" t="s">
        <v>861</v>
      </c>
      <c r="N216" s="5">
        <v>111369297.2164</v>
      </c>
      <c r="O216" s="5">
        <v>-2620951.4900000002</v>
      </c>
      <c r="P216" s="5">
        <v>32135949.950199999</v>
      </c>
      <c r="Q216" s="6">
        <f t="shared" si="20"/>
        <v>140884295.67660001</v>
      </c>
    </row>
    <row r="217" spans="1:17" ht="24.95" customHeight="1">
      <c r="A217" s="116"/>
      <c r="B217" s="114"/>
      <c r="C217" s="1">
        <v>15</v>
      </c>
      <c r="D217" s="5" t="s">
        <v>262</v>
      </c>
      <c r="E217" s="5">
        <v>107157603.2271</v>
      </c>
      <c r="F217" s="5">
        <v>0</v>
      </c>
      <c r="G217" s="5">
        <v>33307821.379900001</v>
      </c>
      <c r="H217" s="6">
        <f t="shared" si="19"/>
        <v>140465424.60699999</v>
      </c>
      <c r="I217" s="12"/>
      <c r="J217" s="111"/>
      <c r="K217" s="114"/>
      <c r="L217" s="13">
        <v>12</v>
      </c>
      <c r="M217" s="5" t="s">
        <v>862</v>
      </c>
      <c r="N217" s="5">
        <v>115274522.6911</v>
      </c>
      <c r="O217" s="5">
        <v>-2620951.4900000002</v>
      </c>
      <c r="P217" s="5">
        <v>33381208.324999999</v>
      </c>
      <c r="Q217" s="6">
        <f t="shared" si="20"/>
        <v>146034779.52610001</v>
      </c>
    </row>
    <row r="218" spans="1:17" ht="24.95" customHeight="1">
      <c r="A218" s="116"/>
      <c r="B218" s="114"/>
      <c r="C218" s="1">
        <v>16</v>
      </c>
      <c r="D218" s="5" t="s">
        <v>263</v>
      </c>
      <c r="E218" s="5">
        <v>88495312.8495</v>
      </c>
      <c r="F218" s="5">
        <v>0</v>
      </c>
      <c r="G218" s="5">
        <v>27607973.410799999</v>
      </c>
      <c r="H218" s="6">
        <f t="shared" si="19"/>
        <v>116103286.2603</v>
      </c>
      <c r="I218" s="12"/>
      <c r="J218" s="111"/>
      <c r="K218" s="114"/>
      <c r="L218" s="13">
        <v>13</v>
      </c>
      <c r="M218" s="5" t="s">
        <v>863</v>
      </c>
      <c r="N218" s="5">
        <v>107126503.4454</v>
      </c>
      <c r="O218" s="5">
        <v>-2620951.4900000002</v>
      </c>
      <c r="P218" s="5">
        <v>31453048.364300001</v>
      </c>
      <c r="Q218" s="6">
        <f t="shared" si="20"/>
        <v>135958600.3197</v>
      </c>
    </row>
    <row r="219" spans="1:17" ht="24.95" customHeight="1">
      <c r="A219" s="116"/>
      <c r="B219" s="114"/>
      <c r="C219" s="1">
        <v>17</v>
      </c>
      <c r="D219" s="5" t="s">
        <v>264</v>
      </c>
      <c r="E219" s="5">
        <v>111466687.9029</v>
      </c>
      <c r="F219" s="5">
        <v>0</v>
      </c>
      <c r="G219" s="5">
        <v>34858826.4595</v>
      </c>
      <c r="H219" s="6">
        <f t="shared" si="19"/>
        <v>146325514.3624</v>
      </c>
      <c r="I219" s="12"/>
      <c r="J219" s="111"/>
      <c r="K219" s="114"/>
      <c r="L219" s="13">
        <v>14</v>
      </c>
      <c r="M219" s="5" t="s">
        <v>630</v>
      </c>
      <c r="N219" s="5">
        <v>133976311.01899999</v>
      </c>
      <c r="O219" s="5">
        <v>-2620951.4900000002</v>
      </c>
      <c r="P219" s="5">
        <v>37381806.170000002</v>
      </c>
      <c r="Q219" s="6">
        <f t="shared" si="20"/>
        <v>168737165.699</v>
      </c>
    </row>
    <row r="220" spans="1:17" ht="24.95" customHeight="1">
      <c r="A220" s="116"/>
      <c r="B220" s="114"/>
      <c r="C220" s="1">
        <v>18</v>
      </c>
      <c r="D220" s="5" t="s">
        <v>265</v>
      </c>
      <c r="E220" s="5">
        <v>117195678.1517</v>
      </c>
      <c r="F220" s="5">
        <v>0</v>
      </c>
      <c r="G220" s="5">
        <v>32873386.840700001</v>
      </c>
      <c r="H220" s="6">
        <f t="shared" si="19"/>
        <v>150069064.99239999</v>
      </c>
      <c r="I220" s="12"/>
      <c r="J220" s="111"/>
      <c r="K220" s="114"/>
      <c r="L220" s="13">
        <v>15</v>
      </c>
      <c r="M220" s="5" t="s">
        <v>631</v>
      </c>
      <c r="N220" s="5">
        <v>88915855.595400006</v>
      </c>
      <c r="O220" s="5">
        <v>-2620951.4900000002</v>
      </c>
      <c r="P220" s="5">
        <v>26552749.255600002</v>
      </c>
      <c r="Q220" s="6">
        <f t="shared" si="20"/>
        <v>112847653.36100002</v>
      </c>
    </row>
    <row r="221" spans="1:17" ht="24.95" customHeight="1">
      <c r="A221" s="116"/>
      <c r="B221" s="114"/>
      <c r="C221" s="1">
        <v>19</v>
      </c>
      <c r="D221" s="5" t="s">
        <v>266</v>
      </c>
      <c r="E221" s="5">
        <v>153054144.52340001</v>
      </c>
      <c r="F221" s="5">
        <v>0</v>
      </c>
      <c r="G221" s="5">
        <v>45238763.527400002</v>
      </c>
      <c r="H221" s="6">
        <f t="shared" si="19"/>
        <v>198292908.05080003</v>
      </c>
      <c r="I221" s="12"/>
      <c r="J221" s="111"/>
      <c r="K221" s="114"/>
      <c r="L221" s="13">
        <v>16</v>
      </c>
      <c r="M221" s="5" t="s">
        <v>632</v>
      </c>
      <c r="N221" s="5">
        <v>146953707.45199999</v>
      </c>
      <c r="O221" s="5">
        <v>-2620951.4900000002</v>
      </c>
      <c r="P221" s="5">
        <v>41092873.787</v>
      </c>
      <c r="Q221" s="6">
        <f t="shared" si="20"/>
        <v>185425629.74899998</v>
      </c>
    </row>
    <row r="222" spans="1:17" ht="24.95" customHeight="1">
      <c r="A222" s="116"/>
      <c r="B222" s="114"/>
      <c r="C222" s="1">
        <v>20</v>
      </c>
      <c r="D222" s="5" t="s">
        <v>267</v>
      </c>
      <c r="E222" s="5">
        <v>121328385.41240001</v>
      </c>
      <c r="F222" s="5">
        <v>0</v>
      </c>
      <c r="G222" s="5">
        <v>37760253.417300001</v>
      </c>
      <c r="H222" s="6">
        <f t="shared" si="19"/>
        <v>159088638.82969999</v>
      </c>
      <c r="I222" s="12"/>
      <c r="J222" s="111"/>
      <c r="K222" s="114"/>
      <c r="L222" s="13">
        <v>17</v>
      </c>
      <c r="M222" s="5" t="s">
        <v>633</v>
      </c>
      <c r="N222" s="5">
        <v>118404820.7753</v>
      </c>
      <c r="O222" s="5">
        <v>-2620951.4900000002</v>
      </c>
      <c r="P222" s="5">
        <v>31434604.732000001</v>
      </c>
      <c r="Q222" s="6">
        <f t="shared" si="20"/>
        <v>147218474.01730001</v>
      </c>
    </row>
    <row r="223" spans="1:17" ht="24.95" customHeight="1">
      <c r="A223" s="116"/>
      <c r="B223" s="114"/>
      <c r="C223" s="1">
        <v>21</v>
      </c>
      <c r="D223" s="5" t="s">
        <v>268</v>
      </c>
      <c r="E223" s="5">
        <v>96224184.113399997</v>
      </c>
      <c r="F223" s="5">
        <v>0</v>
      </c>
      <c r="G223" s="5">
        <v>31274637.113000002</v>
      </c>
      <c r="H223" s="6">
        <f t="shared" si="19"/>
        <v>127498821.2264</v>
      </c>
      <c r="I223" s="12"/>
      <c r="J223" s="112"/>
      <c r="K223" s="115"/>
      <c r="L223" s="13">
        <v>18</v>
      </c>
      <c r="M223" s="5" t="s">
        <v>634</v>
      </c>
      <c r="N223" s="5">
        <v>138920225.38850001</v>
      </c>
      <c r="O223" s="5">
        <v>-2620951.4900000002</v>
      </c>
      <c r="P223" s="5">
        <v>36583858.077699997</v>
      </c>
      <c r="Q223" s="6">
        <f t="shared" si="20"/>
        <v>172883131.97619998</v>
      </c>
    </row>
    <row r="224" spans="1:17" ht="24.95" customHeight="1">
      <c r="A224" s="116"/>
      <c r="B224" s="114"/>
      <c r="C224" s="1">
        <v>22</v>
      </c>
      <c r="D224" s="5" t="s">
        <v>269</v>
      </c>
      <c r="E224" s="5">
        <v>113062135.0836</v>
      </c>
      <c r="F224" s="5">
        <v>0</v>
      </c>
      <c r="G224" s="5">
        <v>36221845.6866</v>
      </c>
      <c r="H224" s="6">
        <f t="shared" si="19"/>
        <v>149283980.77020001</v>
      </c>
      <c r="I224" s="12"/>
      <c r="J224" s="19"/>
      <c r="K224" s="105" t="s">
        <v>841</v>
      </c>
      <c r="L224" s="106"/>
      <c r="M224" s="107"/>
      <c r="N224" s="15">
        <f>SUM(N206:N223)</f>
        <v>2203315265.8947001</v>
      </c>
      <c r="O224" s="15">
        <f t="shared" ref="O224:P224" si="23">SUM(O206:O223)</f>
        <v>-47177126.820000023</v>
      </c>
      <c r="P224" s="15">
        <f t="shared" si="23"/>
        <v>623785027.25660002</v>
      </c>
      <c r="Q224" s="8">
        <f t="shared" si="20"/>
        <v>2779923166.3312998</v>
      </c>
    </row>
    <row r="225" spans="1:17" ht="24.95" customHeight="1">
      <c r="A225" s="116"/>
      <c r="B225" s="114"/>
      <c r="C225" s="1">
        <v>23</v>
      </c>
      <c r="D225" s="5" t="s">
        <v>270</v>
      </c>
      <c r="E225" s="5">
        <v>140503724.21619999</v>
      </c>
      <c r="F225" s="5">
        <v>0</v>
      </c>
      <c r="G225" s="5">
        <v>44013062.3627</v>
      </c>
      <c r="H225" s="6">
        <f t="shared" si="19"/>
        <v>184516786.57889998</v>
      </c>
      <c r="I225" s="12"/>
      <c r="J225" s="110">
        <v>29</v>
      </c>
      <c r="K225" s="113" t="s">
        <v>54</v>
      </c>
      <c r="L225" s="13">
        <v>1</v>
      </c>
      <c r="M225" s="5" t="s">
        <v>635</v>
      </c>
      <c r="N225" s="5">
        <v>86818642.666299999</v>
      </c>
      <c r="O225" s="5">
        <v>-2734288.18</v>
      </c>
      <c r="P225" s="5">
        <v>26648384.6219</v>
      </c>
      <c r="Q225" s="6">
        <f t="shared" si="20"/>
        <v>110732739.10819998</v>
      </c>
    </row>
    <row r="226" spans="1:17" ht="24.95" customHeight="1">
      <c r="A226" s="116"/>
      <c r="B226" s="114"/>
      <c r="C226" s="1">
        <v>24</v>
      </c>
      <c r="D226" s="5" t="s">
        <v>271</v>
      </c>
      <c r="E226" s="5">
        <v>115626331.4333</v>
      </c>
      <c r="F226" s="5">
        <v>0</v>
      </c>
      <c r="G226" s="5">
        <v>32451549.650400002</v>
      </c>
      <c r="H226" s="6">
        <f t="shared" si="19"/>
        <v>148077881.0837</v>
      </c>
      <c r="I226" s="12"/>
      <c r="J226" s="111"/>
      <c r="K226" s="114"/>
      <c r="L226" s="13">
        <v>2</v>
      </c>
      <c r="M226" s="5" t="s">
        <v>636</v>
      </c>
      <c r="N226" s="5">
        <v>87062180.974099994</v>
      </c>
      <c r="O226" s="5">
        <v>-2734288.18</v>
      </c>
      <c r="P226" s="5">
        <v>26122636.7031</v>
      </c>
      <c r="Q226" s="6">
        <f t="shared" si="20"/>
        <v>110450529.49719998</v>
      </c>
    </row>
    <row r="227" spans="1:17" ht="24.95" customHeight="1">
      <c r="A227" s="116"/>
      <c r="B227" s="115"/>
      <c r="C227" s="1">
        <v>25</v>
      </c>
      <c r="D227" s="5" t="s">
        <v>272</v>
      </c>
      <c r="E227" s="5">
        <v>111040884.0545</v>
      </c>
      <c r="F227" s="5">
        <v>0</v>
      </c>
      <c r="G227" s="5">
        <v>31016495.859299999</v>
      </c>
      <c r="H227" s="6">
        <f t="shared" si="19"/>
        <v>142057379.9138</v>
      </c>
      <c r="I227" s="12"/>
      <c r="J227" s="111"/>
      <c r="K227" s="114"/>
      <c r="L227" s="13">
        <v>3</v>
      </c>
      <c r="M227" s="5" t="s">
        <v>864</v>
      </c>
      <c r="N227" s="5">
        <v>108464853.3136</v>
      </c>
      <c r="O227" s="5">
        <v>-2734288.18</v>
      </c>
      <c r="P227" s="5">
        <v>31812253.676199999</v>
      </c>
      <c r="Q227" s="6">
        <f t="shared" si="20"/>
        <v>137542818.8098</v>
      </c>
    </row>
    <row r="228" spans="1:17" ht="24.95" customHeight="1">
      <c r="A228" s="1"/>
      <c r="B228" s="105" t="s">
        <v>823</v>
      </c>
      <c r="C228" s="106"/>
      <c r="D228" s="107"/>
      <c r="E228" s="15">
        <f>SUM(E203:E227)</f>
        <v>2843564509.1054001</v>
      </c>
      <c r="F228" s="15">
        <f t="shared" ref="F228:H228" si="24">SUM(F203:F227)</f>
        <v>0</v>
      </c>
      <c r="G228" s="15">
        <f t="shared" si="24"/>
        <v>857633830.93449998</v>
      </c>
      <c r="H228" s="15">
        <f t="shared" si="24"/>
        <v>3701198340.0398998</v>
      </c>
      <c r="I228" s="12"/>
      <c r="J228" s="111"/>
      <c r="K228" s="114"/>
      <c r="L228" s="13">
        <v>4</v>
      </c>
      <c r="M228" s="5" t="s">
        <v>865</v>
      </c>
      <c r="N228" s="5">
        <v>95880532.906200007</v>
      </c>
      <c r="O228" s="5">
        <v>-2734288.18</v>
      </c>
      <c r="P228" s="5">
        <v>26623955.508900002</v>
      </c>
      <c r="Q228" s="6">
        <f t="shared" si="20"/>
        <v>119770200.2351</v>
      </c>
    </row>
    <row r="229" spans="1:17" ht="24.95" customHeight="1">
      <c r="A229" s="116">
        <v>11</v>
      </c>
      <c r="B229" s="113" t="s">
        <v>36</v>
      </c>
      <c r="C229" s="1">
        <v>1</v>
      </c>
      <c r="D229" s="5" t="s">
        <v>273</v>
      </c>
      <c r="E229" s="5">
        <v>126094360.4567</v>
      </c>
      <c r="F229" s="5">
        <v>-3627222.8746000002</v>
      </c>
      <c r="G229" s="5">
        <v>32527571.423900001</v>
      </c>
      <c r="H229" s="6">
        <f t="shared" si="19"/>
        <v>154994709.00600001</v>
      </c>
      <c r="I229" s="12"/>
      <c r="J229" s="111"/>
      <c r="K229" s="114"/>
      <c r="L229" s="13">
        <v>5</v>
      </c>
      <c r="M229" s="5" t="s">
        <v>866</v>
      </c>
      <c r="N229" s="5">
        <v>90733068.022200003</v>
      </c>
      <c r="O229" s="5">
        <v>-2734288.18</v>
      </c>
      <c r="P229" s="5">
        <v>26271020.944899999</v>
      </c>
      <c r="Q229" s="6">
        <f t="shared" si="20"/>
        <v>114269800.78709999</v>
      </c>
    </row>
    <row r="230" spans="1:17" ht="24.95" customHeight="1">
      <c r="A230" s="116"/>
      <c r="B230" s="114"/>
      <c r="C230" s="1">
        <v>2</v>
      </c>
      <c r="D230" s="5" t="s">
        <v>274</v>
      </c>
      <c r="E230" s="5">
        <v>118402406.3361</v>
      </c>
      <c r="F230" s="5">
        <v>-3550303.3333999999</v>
      </c>
      <c r="G230" s="5">
        <v>32867769.4417</v>
      </c>
      <c r="H230" s="6">
        <f t="shared" si="19"/>
        <v>147719872.44440001</v>
      </c>
      <c r="I230" s="12"/>
      <c r="J230" s="111"/>
      <c r="K230" s="114"/>
      <c r="L230" s="13">
        <v>6</v>
      </c>
      <c r="M230" s="5" t="s">
        <v>637</v>
      </c>
      <c r="N230" s="5">
        <v>103340507.93009999</v>
      </c>
      <c r="O230" s="5">
        <v>-2734288.18</v>
      </c>
      <c r="P230" s="5">
        <v>31044302.585900001</v>
      </c>
      <c r="Q230" s="6">
        <f t="shared" si="20"/>
        <v>131650522.336</v>
      </c>
    </row>
    <row r="231" spans="1:17" ht="24.95" customHeight="1">
      <c r="A231" s="116"/>
      <c r="B231" s="114"/>
      <c r="C231" s="1">
        <v>3</v>
      </c>
      <c r="D231" s="5" t="s">
        <v>851</v>
      </c>
      <c r="E231" s="5">
        <v>119421686.8741</v>
      </c>
      <c r="F231" s="5">
        <v>-3560496.1387</v>
      </c>
      <c r="G231" s="5">
        <v>32899854.402100001</v>
      </c>
      <c r="H231" s="6">
        <f t="shared" si="19"/>
        <v>148761045.13750002</v>
      </c>
      <c r="I231" s="12"/>
      <c r="J231" s="111"/>
      <c r="K231" s="114"/>
      <c r="L231" s="13">
        <v>7</v>
      </c>
      <c r="M231" s="5" t="s">
        <v>638</v>
      </c>
      <c r="N231" s="5">
        <v>86614699.6171</v>
      </c>
      <c r="O231" s="5">
        <v>-2734288.18</v>
      </c>
      <c r="P231" s="5">
        <v>27179700.429699998</v>
      </c>
      <c r="Q231" s="6">
        <f t="shared" si="20"/>
        <v>111060111.8668</v>
      </c>
    </row>
    <row r="232" spans="1:17" ht="24.95" customHeight="1">
      <c r="A232" s="116"/>
      <c r="B232" s="114"/>
      <c r="C232" s="1">
        <v>4</v>
      </c>
      <c r="D232" s="5" t="s">
        <v>36</v>
      </c>
      <c r="E232" s="5">
        <v>115155875.8003</v>
      </c>
      <c r="F232" s="5">
        <v>-3517838.0279999999</v>
      </c>
      <c r="G232" s="5">
        <v>30795540.3532</v>
      </c>
      <c r="H232" s="6">
        <f t="shared" si="19"/>
        <v>142433578.12549999</v>
      </c>
      <c r="I232" s="12"/>
      <c r="J232" s="111"/>
      <c r="K232" s="114"/>
      <c r="L232" s="13">
        <v>8</v>
      </c>
      <c r="M232" s="5" t="s">
        <v>639</v>
      </c>
      <c r="N232" s="5">
        <v>89953812.181999996</v>
      </c>
      <c r="O232" s="5">
        <v>-2734288.18</v>
      </c>
      <c r="P232" s="5">
        <v>26637109.646600001</v>
      </c>
      <c r="Q232" s="6">
        <f t="shared" si="20"/>
        <v>113856633.64859998</v>
      </c>
    </row>
    <row r="233" spans="1:17" ht="24.95" customHeight="1">
      <c r="A233" s="116"/>
      <c r="B233" s="114"/>
      <c r="C233" s="1">
        <v>5</v>
      </c>
      <c r="D233" s="5" t="s">
        <v>275</v>
      </c>
      <c r="E233" s="5">
        <v>114782188.6442</v>
      </c>
      <c r="F233" s="5">
        <v>-3514101.1564000002</v>
      </c>
      <c r="G233" s="5">
        <v>32102741.4932</v>
      </c>
      <c r="H233" s="6">
        <f t="shared" si="19"/>
        <v>143370828.98100001</v>
      </c>
      <c r="I233" s="12"/>
      <c r="J233" s="111"/>
      <c r="K233" s="114"/>
      <c r="L233" s="13">
        <v>9</v>
      </c>
      <c r="M233" s="5" t="s">
        <v>640</v>
      </c>
      <c r="N233" s="5">
        <v>88474037.664700001</v>
      </c>
      <c r="O233" s="5">
        <v>-2734288.18</v>
      </c>
      <c r="P233" s="5">
        <v>26525751.866700001</v>
      </c>
      <c r="Q233" s="6">
        <f t="shared" si="20"/>
        <v>112265501.35139999</v>
      </c>
    </row>
    <row r="234" spans="1:17" ht="24.95" customHeight="1">
      <c r="A234" s="116"/>
      <c r="B234" s="114"/>
      <c r="C234" s="1">
        <v>6</v>
      </c>
      <c r="D234" s="5" t="s">
        <v>276</v>
      </c>
      <c r="E234" s="5">
        <v>119303685.8432</v>
      </c>
      <c r="F234" s="5">
        <v>-3559316.1283999998</v>
      </c>
      <c r="G234" s="5">
        <v>31238744.317600001</v>
      </c>
      <c r="H234" s="6">
        <f t="shared" si="19"/>
        <v>146983114.03240001</v>
      </c>
      <c r="I234" s="12"/>
      <c r="J234" s="111"/>
      <c r="K234" s="114"/>
      <c r="L234" s="13">
        <v>10</v>
      </c>
      <c r="M234" s="5" t="s">
        <v>641</v>
      </c>
      <c r="N234" s="5">
        <v>100435515.8652</v>
      </c>
      <c r="O234" s="5">
        <v>-2734288.18</v>
      </c>
      <c r="P234" s="5">
        <v>30576808.705699999</v>
      </c>
      <c r="Q234" s="6">
        <f t="shared" si="20"/>
        <v>128278036.39089999</v>
      </c>
    </row>
    <row r="235" spans="1:17" ht="24.95" customHeight="1">
      <c r="A235" s="116"/>
      <c r="B235" s="114"/>
      <c r="C235" s="1">
        <v>7</v>
      </c>
      <c r="D235" s="5" t="s">
        <v>277</v>
      </c>
      <c r="E235" s="5">
        <v>139397268.37779999</v>
      </c>
      <c r="F235" s="5">
        <v>-3760251.9537999998</v>
      </c>
      <c r="G235" s="5">
        <v>36904001.7764</v>
      </c>
      <c r="H235" s="6">
        <f t="shared" si="19"/>
        <v>172541018.20039999</v>
      </c>
      <c r="I235" s="12"/>
      <c r="J235" s="111"/>
      <c r="K235" s="114"/>
      <c r="L235" s="13">
        <v>11</v>
      </c>
      <c r="M235" s="5" t="s">
        <v>642</v>
      </c>
      <c r="N235" s="5">
        <v>106344199.1972</v>
      </c>
      <c r="O235" s="5">
        <v>-2734288.18</v>
      </c>
      <c r="P235" s="5">
        <v>32985825.480099998</v>
      </c>
      <c r="Q235" s="6">
        <f t="shared" si="20"/>
        <v>136595736.4973</v>
      </c>
    </row>
    <row r="236" spans="1:17" ht="24.95" customHeight="1">
      <c r="A236" s="116"/>
      <c r="B236" s="114"/>
      <c r="C236" s="1">
        <v>8</v>
      </c>
      <c r="D236" s="5" t="s">
        <v>278</v>
      </c>
      <c r="E236" s="5">
        <v>123474386.4173</v>
      </c>
      <c r="F236" s="5">
        <v>-3601023.1342000002</v>
      </c>
      <c r="G236" s="5">
        <v>32480592.360399999</v>
      </c>
      <c r="H236" s="6">
        <f t="shared" si="19"/>
        <v>152353955.6435</v>
      </c>
      <c r="I236" s="12"/>
      <c r="J236" s="111"/>
      <c r="K236" s="114"/>
      <c r="L236" s="13">
        <v>12</v>
      </c>
      <c r="M236" s="5" t="s">
        <v>643</v>
      </c>
      <c r="N236" s="5">
        <v>122909387.55760001</v>
      </c>
      <c r="O236" s="5">
        <v>-2734288.18</v>
      </c>
      <c r="P236" s="5">
        <v>34435773.374300003</v>
      </c>
      <c r="Q236" s="6">
        <f t="shared" si="20"/>
        <v>154610872.75190002</v>
      </c>
    </row>
    <row r="237" spans="1:17" ht="24.95" customHeight="1">
      <c r="A237" s="116"/>
      <c r="B237" s="114"/>
      <c r="C237" s="1">
        <v>9</v>
      </c>
      <c r="D237" s="5" t="s">
        <v>279</v>
      </c>
      <c r="E237" s="5">
        <v>111714737.41680001</v>
      </c>
      <c r="F237" s="5">
        <v>-3483426.6442</v>
      </c>
      <c r="G237" s="5">
        <v>30383655.7645</v>
      </c>
      <c r="H237" s="6">
        <f t="shared" si="19"/>
        <v>138614966.53710002</v>
      </c>
      <c r="I237" s="12"/>
      <c r="J237" s="111"/>
      <c r="K237" s="114"/>
      <c r="L237" s="13">
        <v>13</v>
      </c>
      <c r="M237" s="5" t="s">
        <v>644</v>
      </c>
      <c r="N237" s="5">
        <v>114569277.82260001</v>
      </c>
      <c r="O237" s="5">
        <v>-2734288.18</v>
      </c>
      <c r="P237" s="5">
        <v>32042068.294599999</v>
      </c>
      <c r="Q237" s="6">
        <f t="shared" si="20"/>
        <v>143877057.93720001</v>
      </c>
    </row>
    <row r="238" spans="1:17" ht="24.95" customHeight="1">
      <c r="A238" s="116"/>
      <c r="B238" s="114"/>
      <c r="C238" s="1">
        <v>10</v>
      </c>
      <c r="D238" s="5" t="s">
        <v>280</v>
      </c>
      <c r="E238" s="5">
        <v>155171287.005</v>
      </c>
      <c r="F238" s="5">
        <v>-3917992.14</v>
      </c>
      <c r="G238" s="5">
        <v>38258947.564499997</v>
      </c>
      <c r="H238" s="6">
        <f t="shared" si="19"/>
        <v>189512242.42950001</v>
      </c>
      <c r="I238" s="12"/>
      <c r="J238" s="111"/>
      <c r="K238" s="114"/>
      <c r="L238" s="13">
        <v>14</v>
      </c>
      <c r="M238" s="5" t="s">
        <v>645</v>
      </c>
      <c r="N238" s="5">
        <v>99868926.557500005</v>
      </c>
      <c r="O238" s="5">
        <v>-2734288.18</v>
      </c>
      <c r="P238" s="5">
        <v>30764516.163600001</v>
      </c>
      <c r="Q238" s="6">
        <f t="shared" si="20"/>
        <v>127899154.5411</v>
      </c>
    </row>
    <row r="239" spans="1:17" ht="24.95" customHeight="1">
      <c r="A239" s="116"/>
      <c r="B239" s="114"/>
      <c r="C239" s="1">
        <v>11</v>
      </c>
      <c r="D239" s="5" t="s">
        <v>281</v>
      </c>
      <c r="E239" s="5">
        <v>120379567.3521</v>
      </c>
      <c r="F239" s="5">
        <v>-3570074.9435000001</v>
      </c>
      <c r="G239" s="5">
        <v>32312024.5209</v>
      </c>
      <c r="H239" s="6">
        <f t="shared" si="19"/>
        <v>149121516.92950001</v>
      </c>
      <c r="I239" s="12"/>
      <c r="J239" s="111"/>
      <c r="K239" s="114"/>
      <c r="L239" s="13">
        <v>15</v>
      </c>
      <c r="M239" s="5" t="s">
        <v>646</v>
      </c>
      <c r="N239" s="5">
        <v>78479125.269500002</v>
      </c>
      <c r="O239" s="5">
        <v>-2734288.18</v>
      </c>
      <c r="P239" s="5">
        <v>23924364.5273</v>
      </c>
      <c r="Q239" s="6">
        <f t="shared" si="20"/>
        <v>99669201.616799995</v>
      </c>
    </row>
    <row r="240" spans="1:17" ht="24.95" customHeight="1">
      <c r="A240" s="116"/>
      <c r="B240" s="114"/>
      <c r="C240" s="1">
        <v>12</v>
      </c>
      <c r="D240" s="5" t="s">
        <v>282</v>
      </c>
      <c r="E240" s="5">
        <v>132829605.587</v>
      </c>
      <c r="F240" s="5">
        <v>-3694575.3259000001</v>
      </c>
      <c r="G240" s="5">
        <v>35632643.921800002</v>
      </c>
      <c r="H240" s="6">
        <f t="shared" si="19"/>
        <v>164767674.18290001</v>
      </c>
      <c r="I240" s="12"/>
      <c r="J240" s="111"/>
      <c r="K240" s="114"/>
      <c r="L240" s="13">
        <v>16</v>
      </c>
      <c r="M240" s="5" t="s">
        <v>541</v>
      </c>
      <c r="N240" s="5">
        <v>101127780.3364</v>
      </c>
      <c r="O240" s="5">
        <v>-2734288.18</v>
      </c>
      <c r="P240" s="5">
        <v>28078705.7073</v>
      </c>
      <c r="Q240" s="6">
        <f t="shared" si="20"/>
        <v>126472197.8637</v>
      </c>
    </row>
    <row r="241" spans="1:17" ht="24.95" customHeight="1">
      <c r="A241" s="116"/>
      <c r="B241" s="115"/>
      <c r="C241" s="1">
        <v>13</v>
      </c>
      <c r="D241" s="5" t="s">
        <v>283</v>
      </c>
      <c r="E241" s="5">
        <v>145481376.43470001</v>
      </c>
      <c r="F241" s="5">
        <v>-3821093.0342999999</v>
      </c>
      <c r="G241" s="5">
        <v>38450761.340499997</v>
      </c>
      <c r="H241" s="6">
        <f t="shared" si="19"/>
        <v>180111044.74090001</v>
      </c>
      <c r="I241" s="12"/>
      <c r="J241" s="111"/>
      <c r="K241" s="114"/>
      <c r="L241" s="13">
        <v>17</v>
      </c>
      <c r="M241" s="5" t="s">
        <v>647</v>
      </c>
      <c r="N241" s="5">
        <v>89157965.070899993</v>
      </c>
      <c r="O241" s="5">
        <v>-2734288.18</v>
      </c>
      <c r="P241" s="5">
        <v>25663703.452199999</v>
      </c>
      <c r="Q241" s="6">
        <f t="shared" si="20"/>
        <v>112087380.34309998</v>
      </c>
    </row>
    <row r="242" spans="1:17" ht="24.95" customHeight="1">
      <c r="A242" s="1"/>
      <c r="B242" s="105" t="s">
        <v>824</v>
      </c>
      <c r="C242" s="106"/>
      <c r="D242" s="107"/>
      <c r="E242" s="15">
        <f>SUM(E229:E241)</f>
        <v>1641608432.5452995</v>
      </c>
      <c r="F242" s="15">
        <f t="shared" ref="F242:H242" si="25">SUM(F229:F241)</f>
        <v>-47177714.8354</v>
      </c>
      <c r="G242" s="15">
        <f t="shared" si="25"/>
        <v>436854848.6807</v>
      </c>
      <c r="H242" s="15">
        <f t="shared" si="25"/>
        <v>2031285566.3906004</v>
      </c>
      <c r="I242" s="12"/>
      <c r="J242" s="111"/>
      <c r="K242" s="114"/>
      <c r="L242" s="13">
        <v>18</v>
      </c>
      <c r="M242" s="5" t="s">
        <v>867</v>
      </c>
      <c r="N242" s="5">
        <v>92948143.817699999</v>
      </c>
      <c r="O242" s="5">
        <v>-2734288.18</v>
      </c>
      <c r="P242" s="5">
        <v>28763416.857099999</v>
      </c>
      <c r="Q242" s="6">
        <f t="shared" si="20"/>
        <v>118977272.49479999</v>
      </c>
    </row>
    <row r="243" spans="1:17" ht="24.95" customHeight="1">
      <c r="A243" s="113" t="s">
        <v>37</v>
      </c>
      <c r="B243" s="113" t="s">
        <v>37</v>
      </c>
      <c r="C243" s="1">
        <v>1</v>
      </c>
      <c r="D243" s="5" t="s">
        <v>284</v>
      </c>
      <c r="E243" s="5">
        <v>151040587.31400001</v>
      </c>
      <c r="F243" s="5">
        <v>0</v>
      </c>
      <c r="G243" s="5">
        <v>41886980.458700001</v>
      </c>
      <c r="H243" s="6">
        <f t="shared" si="19"/>
        <v>192927567.77270001</v>
      </c>
      <c r="I243" s="12"/>
      <c r="J243" s="111"/>
      <c r="K243" s="114"/>
      <c r="L243" s="13">
        <v>19</v>
      </c>
      <c r="M243" s="5" t="s">
        <v>648</v>
      </c>
      <c r="N243" s="5">
        <v>98496626.607899994</v>
      </c>
      <c r="O243" s="5">
        <v>-2734288.18</v>
      </c>
      <c r="P243" s="5">
        <v>28552463.4626</v>
      </c>
      <c r="Q243" s="6">
        <f t="shared" si="20"/>
        <v>124314801.89049998</v>
      </c>
    </row>
    <row r="244" spans="1:17" ht="24.95" customHeight="1">
      <c r="A244" s="114"/>
      <c r="B244" s="114"/>
      <c r="C244" s="1">
        <v>2</v>
      </c>
      <c r="D244" s="5" t="s">
        <v>285</v>
      </c>
      <c r="E244" s="5">
        <v>143455691.7527</v>
      </c>
      <c r="F244" s="5">
        <v>0</v>
      </c>
      <c r="G244" s="5">
        <v>47300986.926299997</v>
      </c>
      <c r="H244" s="6">
        <f t="shared" si="19"/>
        <v>190756678.67899999</v>
      </c>
      <c r="I244" s="12"/>
      <c r="J244" s="111"/>
      <c r="K244" s="114"/>
      <c r="L244" s="13">
        <v>20</v>
      </c>
      <c r="M244" s="5" t="s">
        <v>545</v>
      </c>
      <c r="N244" s="5">
        <v>97476967.474399999</v>
      </c>
      <c r="O244" s="5">
        <v>-2734288.18</v>
      </c>
      <c r="P244" s="5">
        <v>29662004.543000001</v>
      </c>
      <c r="Q244" s="6">
        <f t="shared" si="20"/>
        <v>124404683.83739999</v>
      </c>
    </row>
    <row r="245" spans="1:17" ht="24.95" customHeight="1">
      <c r="A245" s="114"/>
      <c r="B245" s="114"/>
      <c r="C245" s="1">
        <v>3</v>
      </c>
      <c r="D245" s="5" t="s">
        <v>286</v>
      </c>
      <c r="E245" s="5">
        <v>94927258.759200007</v>
      </c>
      <c r="F245" s="5">
        <v>0</v>
      </c>
      <c r="G245" s="5">
        <v>30973918.0189</v>
      </c>
      <c r="H245" s="6">
        <f t="shared" si="19"/>
        <v>125901176.77810001</v>
      </c>
      <c r="I245" s="12"/>
      <c r="J245" s="111"/>
      <c r="K245" s="114"/>
      <c r="L245" s="13">
        <v>21</v>
      </c>
      <c r="M245" s="5" t="s">
        <v>649</v>
      </c>
      <c r="N245" s="5">
        <v>105466405.0918</v>
      </c>
      <c r="O245" s="5">
        <v>-2734288.18</v>
      </c>
      <c r="P245" s="5">
        <v>31339470.3015</v>
      </c>
      <c r="Q245" s="6">
        <f t="shared" si="20"/>
        <v>134071587.21329999</v>
      </c>
    </row>
    <row r="246" spans="1:17" ht="24.95" customHeight="1">
      <c r="A246" s="114"/>
      <c r="B246" s="114"/>
      <c r="C246" s="1">
        <v>4</v>
      </c>
      <c r="D246" s="5" t="s">
        <v>287</v>
      </c>
      <c r="E246" s="5">
        <v>97730409.774499997</v>
      </c>
      <c r="F246" s="5">
        <v>0</v>
      </c>
      <c r="G246" s="5">
        <v>31950804.144000001</v>
      </c>
      <c r="H246" s="6">
        <f t="shared" si="19"/>
        <v>129681213.91850001</v>
      </c>
      <c r="I246" s="12"/>
      <c r="J246" s="111"/>
      <c r="K246" s="114"/>
      <c r="L246" s="13">
        <v>22</v>
      </c>
      <c r="M246" s="5" t="s">
        <v>650</v>
      </c>
      <c r="N246" s="5">
        <v>95728254.740400001</v>
      </c>
      <c r="O246" s="5">
        <v>-2734288.18</v>
      </c>
      <c r="P246" s="5">
        <v>28526155.187100001</v>
      </c>
      <c r="Q246" s="6">
        <f t="shared" si="20"/>
        <v>121520121.7475</v>
      </c>
    </row>
    <row r="247" spans="1:17" ht="24.95" customHeight="1">
      <c r="A247" s="114"/>
      <c r="B247" s="114"/>
      <c r="C247" s="1">
        <v>5</v>
      </c>
      <c r="D247" s="5" t="s">
        <v>288</v>
      </c>
      <c r="E247" s="5">
        <v>117017008.07430001</v>
      </c>
      <c r="F247" s="5">
        <v>0</v>
      </c>
      <c r="G247" s="5">
        <v>35317637.023599997</v>
      </c>
      <c r="H247" s="6">
        <f t="shared" si="19"/>
        <v>152334645.0979</v>
      </c>
      <c r="I247" s="12"/>
      <c r="J247" s="111"/>
      <c r="K247" s="114"/>
      <c r="L247" s="13">
        <v>23</v>
      </c>
      <c r="M247" s="5" t="s">
        <v>651</v>
      </c>
      <c r="N247" s="5">
        <v>117711322.818</v>
      </c>
      <c r="O247" s="5">
        <v>-2734288.18</v>
      </c>
      <c r="P247" s="5">
        <v>34664752.8094</v>
      </c>
      <c r="Q247" s="6">
        <f t="shared" si="20"/>
        <v>149641787.4474</v>
      </c>
    </row>
    <row r="248" spans="1:17" ht="24.95" customHeight="1">
      <c r="A248" s="114"/>
      <c r="B248" s="114"/>
      <c r="C248" s="1">
        <v>6</v>
      </c>
      <c r="D248" s="5" t="s">
        <v>289</v>
      </c>
      <c r="E248" s="5">
        <v>99460226.452900007</v>
      </c>
      <c r="F248" s="5">
        <v>0</v>
      </c>
      <c r="G248" s="5">
        <v>32402916.730700001</v>
      </c>
      <c r="H248" s="6">
        <f t="shared" si="19"/>
        <v>131863143.18360001</v>
      </c>
      <c r="I248" s="12"/>
      <c r="J248" s="111"/>
      <c r="K248" s="114"/>
      <c r="L248" s="13">
        <v>24</v>
      </c>
      <c r="M248" s="5" t="s">
        <v>868</v>
      </c>
      <c r="N248" s="5">
        <v>97613704.195099995</v>
      </c>
      <c r="O248" s="5">
        <v>-2734288.18</v>
      </c>
      <c r="P248" s="5">
        <v>29454183.086100001</v>
      </c>
      <c r="Q248" s="6">
        <f t="shared" si="20"/>
        <v>124333599.10119998</v>
      </c>
    </row>
    <row r="249" spans="1:17" ht="24.95" customHeight="1">
      <c r="A249" s="114"/>
      <c r="B249" s="114"/>
      <c r="C249" s="1">
        <v>7</v>
      </c>
      <c r="D249" s="5" t="s">
        <v>290</v>
      </c>
      <c r="E249" s="5">
        <v>99551708.270699993</v>
      </c>
      <c r="F249" s="5">
        <v>0</v>
      </c>
      <c r="G249" s="5">
        <v>30226776.913800001</v>
      </c>
      <c r="H249" s="6">
        <f t="shared" si="19"/>
        <v>129778485.18449999</v>
      </c>
      <c r="I249" s="12"/>
      <c r="J249" s="111"/>
      <c r="K249" s="114"/>
      <c r="L249" s="13">
        <v>25</v>
      </c>
      <c r="M249" s="5" t="s">
        <v>869</v>
      </c>
      <c r="N249" s="5">
        <v>128604840.60870001</v>
      </c>
      <c r="O249" s="5">
        <v>-2734288.18</v>
      </c>
      <c r="P249" s="5">
        <v>30679049.067499999</v>
      </c>
      <c r="Q249" s="6">
        <f t="shared" si="20"/>
        <v>156549601.4962</v>
      </c>
    </row>
    <row r="250" spans="1:17" ht="24.95" customHeight="1">
      <c r="A250" s="114"/>
      <c r="B250" s="114"/>
      <c r="C250" s="1">
        <v>8</v>
      </c>
      <c r="D250" s="5" t="s">
        <v>291</v>
      </c>
      <c r="E250" s="5">
        <v>115488281.0142</v>
      </c>
      <c r="F250" s="5">
        <v>0</v>
      </c>
      <c r="G250" s="5">
        <v>33805607.167000003</v>
      </c>
      <c r="H250" s="6">
        <f t="shared" si="19"/>
        <v>149293888.1812</v>
      </c>
      <c r="I250" s="12"/>
      <c r="J250" s="111"/>
      <c r="K250" s="114"/>
      <c r="L250" s="13">
        <v>26</v>
      </c>
      <c r="M250" s="5" t="s">
        <v>652</v>
      </c>
      <c r="N250" s="5">
        <v>88027014.775399998</v>
      </c>
      <c r="O250" s="5">
        <v>-2734288.18</v>
      </c>
      <c r="P250" s="5">
        <v>26675945.672400001</v>
      </c>
      <c r="Q250" s="6">
        <f t="shared" si="20"/>
        <v>111968672.26779999</v>
      </c>
    </row>
    <row r="251" spans="1:17" ht="24.95" customHeight="1">
      <c r="A251" s="114"/>
      <c r="B251" s="114"/>
      <c r="C251" s="1">
        <v>9</v>
      </c>
      <c r="D251" s="5" t="s">
        <v>292</v>
      </c>
      <c r="E251" s="5">
        <v>127109028.4355</v>
      </c>
      <c r="F251" s="5">
        <v>0</v>
      </c>
      <c r="G251" s="5">
        <v>37397800.3539</v>
      </c>
      <c r="H251" s="6">
        <f t="shared" si="19"/>
        <v>164506828.78939998</v>
      </c>
      <c r="I251" s="12"/>
      <c r="J251" s="111"/>
      <c r="K251" s="114"/>
      <c r="L251" s="13">
        <v>27</v>
      </c>
      <c r="M251" s="5" t="s">
        <v>653</v>
      </c>
      <c r="N251" s="5">
        <v>106472871.57350001</v>
      </c>
      <c r="O251" s="5">
        <v>-2734288.18</v>
      </c>
      <c r="P251" s="5">
        <v>30515561.9267</v>
      </c>
      <c r="Q251" s="6">
        <f t="shared" si="20"/>
        <v>134254145.3202</v>
      </c>
    </row>
    <row r="252" spans="1:17" ht="24.95" customHeight="1">
      <c r="A252" s="114"/>
      <c r="B252" s="114"/>
      <c r="C252" s="1">
        <v>10</v>
      </c>
      <c r="D252" s="5" t="s">
        <v>293</v>
      </c>
      <c r="E252" s="5">
        <v>92490470.726799995</v>
      </c>
      <c r="F252" s="5">
        <v>0</v>
      </c>
      <c r="G252" s="5">
        <v>28491265.912500001</v>
      </c>
      <c r="H252" s="6">
        <f t="shared" si="19"/>
        <v>120981736.63929999</v>
      </c>
      <c r="I252" s="12"/>
      <c r="J252" s="111"/>
      <c r="K252" s="114"/>
      <c r="L252" s="13">
        <v>28</v>
      </c>
      <c r="M252" s="5" t="s">
        <v>654</v>
      </c>
      <c r="N252" s="5">
        <v>106814261.3867</v>
      </c>
      <c r="O252" s="5">
        <v>-2734288.18</v>
      </c>
      <c r="P252" s="5">
        <v>31688716.138999999</v>
      </c>
      <c r="Q252" s="6">
        <f t="shared" si="20"/>
        <v>135768689.3457</v>
      </c>
    </row>
    <row r="253" spans="1:17" ht="24.95" customHeight="1">
      <c r="A253" s="114"/>
      <c r="B253" s="114"/>
      <c r="C253" s="1">
        <v>11</v>
      </c>
      <c r="D253" s="5" t="s">
        <v>294</v>
      </c>
      <c r="E253" s="5">
        <v>158703332.92770001</v>
      </c>
      <c r="F253" s="5">
        <v>0</v>
      </c>
      <c r="G253" s="5">
        <v>49472950.826499999</v>
      </c>
      <c r="H253" s="6">
        <f t="shared" si="19"/>
        <v>208176283.75420001</v>
      </c>
      <c r="I253" s="12"/>
      <c r="J253" s="111"/>
      <c r="K253" s="114"/>
      <c r="L253" s="13">
        <v>29</v>
      </c>
      <c r="M253" s="5" t="s">
        <v>655</v>
      </c>
      <c r="N253" s="5">
        <v>94127460.811299995</v>
      </c>
      <c r="O253" s="5">
        <v>-2734288.18</v>
      </c>
      <c r="P253" s="5">
        <v>28519195.325800002</v>
      </c>
      <c r="Q253" s="6">
        <f t="shared" si="20"/>
        <v>119912367.95709999</v>
      </c>
    </row>
    <row r="254" spans="1:17" ht="24.95" customHeight="1">
      <c r="A254" s="114"/>
      <c r="B254" s="114"/>
      <c r="C254" s="1">
        <v>12</v>
      </c>
      <c r="D254" s="5" t="s">
        <v>295</v>
      </c>
      <c r="E254" s="5">
        <v>163330978.22510001</v>
      </c>
      <c r="F254" s="5">
        <v>0</v>
      </c>
      <c r="G254" s="5">
        <v>49721069.880099997</v>
      </c>
      <c r="H254" s="6">
        <f t="shared" si="19"/>
        <v>213052048.10519999</v>
      </c>
      <c r="I254" s="12"/>
      <c r="J254" s="112"/>
      <c r="K254" s="115"/>
      <c r="L254" s="13">
        <v>30</v>
      </c>
      <c r="M254" s="5" t="s">
        <v>656</v>
      </c>
      <c r="N254" s="5">
        <v>104723847.6987</v>
      </c>
      <c r="O254" s="5">
        <v>-2734288.18</v>
      </c>
      <c r="P254" s="5">
        <v>32250864.132100001</v>
      </c>
      <c r="Q254" s="6">
        <f t="shared" si="20"/>
        <v>134240423.65079999</v>
      </c>
    </row>
    <row r="255" spans="1:17" ht="24.95" customHeight="1">
      <c r="A255" s="114"/>
      <c r="B255" s="114"/>
      <c r="C255" s="1">
        <v>13</v>
      </c>
      <c r="D255" s="5" t="s">
        <v>296</v>
      </c>
      <c r="E255" s="5">
        <v>128020008.0721</v>
      </c>
      <c r="F255" s="5">
        <v>0</v>
      </c>
      <c r="G255" s="5">
        <v>36361337.816600002</v>
      </c>
      <c r="H255" s="6">
        <f t="shared" si="19"/>
        <v>164381345.88870001</v>
      </c>
      <c r="I255" s="12"/>
      <c r="J255" s="19"/>
      <c r="K255" s="105" t="s">
        <v>842</v>
      </c>
      <c r="L255" s="106"/>
      <c r="M255" s="107"/>
      <c r="N255" s="15">
        <f>SUM(N225:N254)</f>
        <v>2984446234.5527997</v>
      </c>
      <c r="O255" s="15">
        <f t="shared" ref="O255:P255" si="26">SUM(O225:O254)</f>
        <v>-82028645.400000036</v>
      </c>
      <c r="P255" s="15">
        <f t="shared" si="26"/>
        <v>878628660.19929993</v>
      </c>
      <c r="Q255" s="8">
        <f t="shared" si="20"/>
        <v>3781046249.3520994</v>
      </c>
    </row>
    <row r="256" spans="1:17" ht="24.95" customHeight="1">
      <c r="A256" s="114"/>
      <c r="B256" s="114"/>
      <c r="C256" s="1">
        <v>14</v>
      </c>
      <c r="D256" s="5" t="s">
        <v>297</v>
      </c>
      <c r="E256" s="5">
        <v>122089508.2727</v>
      </c>
      <c r="F256" s="5">
        <v>0</v>
      </c>
      <c r="G256" s="5">
        <v>34352165.071000002</v>
      </c>
      <c r="H256" s="6">
        <f t="shared" si="19"/>
        <v>156441673.34369999</v>
      </c>
      <c r="I256" s="12"/>
      <c r="J256" s="110">
        <v>30</v>
      </c>
      <c r="K256" s="113" t="s">
        <v>55</v>
      </c>
      <c r="L256" s="13">
        <v>1</v>
      </c>
      <c r="M256" s="5" t="s">
        <v>657</v>
      </c>
      <c r="N256" s="5">
        <v>103068174.57250001</v>
      </c>
      <c r="O256" s="5">
        <v>-2536017.62</v>
      </c>
      <c r="P256" s="5">
        <v>34660047.061700001</v>
      </c>
      <c r="Q256" s="6">
        <f t="shared" si="20"/>
        <v>135192204.0142</v>
      </c>
    </row>
    <row r="257" spans="1:17" ht="24.95" customHeight="1">
      <c r="A257" s="114"/>
      <c r="B257" s="114"/>
      <c r="C257" s="1">
        <v>15</v>
      </c>
      <c r="D257" s="5" t="s">
        <v>298</v>
      </c>
      <c r="E257" s="5">
        <v>133250652.734</v>
      </c>
      <c r="F257" s="5">
        <v>0</v>
      </c>
      <c r="G257" s="5">
        <v>33065077.930100001</v>
      </c>
      <c r="H257" s="6">
        <f t="shared" si="19"/>
        <v>166315730.66409999</v>
      </c>
      <c r="I257" s="12"/>
      <c r="J257" s="111"/>
      <c r="K257" s="114"/>
      <c r="L257" s="13">
        <v>2</v>
      </c>
      <c r="M257" s="5" t="s">
        <v>658</v>
      </c>
      <c r="N257" s="5">
        <v>119692897.9305</v>
      </c>
      <c r="O257" s="5">
        <v>-2536017.62</v>
      </c>
      <c r="P257" s="5">
        <v>40032085.565899998</v>
      </c>
      <c r="Q257" s="6">
        <f t="shared" si="20"/>
        <v>157188965.87639999</v>
      </c>
    </row>
    <row r="258" spans="1:17" ht="24.95" customHeight="1">
      <c r="A258" s="114"/>
      <c r="B258" s="114"/>
      <c r="C258" s="1">
        <v>16</v>
      </c>
      <c r="D258" s="5" t="s">
        <v>299</v>
      </c>
      <c r="E258" s="5">
        <v>116888503.10690001</v>
      </c>
      <c r="F258" s="5">
        <v>0</v>
      </c>
      <c r="G258" s="5">
        <v>34389469.927299999</v>
      </c>
      <c r="H258" s="6">
        <f t="shared" si="19"/>
        <v>151277973.03420001</v>
      </c>
      <c r="I258" s="12"/>
      <c r="J258" s="111"/>
      <c r="K258" s="114"/>
      <c r="L258" s="13">
        <v>3</v>
      </c>
      <c r="M258" s="5" t="s">
        <v>659</v>
      </c>
      <c r="N258" s="5">
        <v>119227205.09739999</v>
      </c>
      <c r="O258" s="5">
        <v>-2536017.62</v>
      </c>
      <c r="P258" s="5">
        <v>37132816.165100001</v>
      </c>
      <c r="Q258" s="6">
        <f t="shared" si="20"/>
        <v>153824003.64249998</v>
      </c>
    </row>
    <row r="259" spans="1:17" ht="24.95" customHeight="1">
      <c r="A259" s="114"/>
      <c r="B259" s="114"/>
      <c r="C259" s="1">
        <v>17</v>
      </c>
      <c r="D259" s="5" t="s">
        <v>300</v>
      </c>
      <c r="E259" s="5">
        <v>95864444.502700001</v>
      </c>
      <c r="F259" s="5">
        <v>0</v>
      </c>
      <c r="G259" s="5">
        <v>30422557.810699999</v>
      </c>
      <c r="H259" s="6">
        <f t="shared" si="19"/>
        <v>126287002.3134</v>
      </c>
      <c r="I259" s="12"/>
      <c r="J259" s="111"/>
      <c r="K259" s="114"/>
      <c r="L259" s="13">
        <v>4</v>
      </c>
      <c r="M259" s="5" t="s">
        <v>870</v>
      </c>
      <c r="N259" s="5">
        <v>127737922.5284</v>
      </c>
      <c r="O259" s="5">
        <v>-2536017.62</v>
      </c>
      <c r="P259" s="5">
        <v>33032761.902800001</v>
      </c>
      <c r="Q259" s="6">
        <f t="shared" si="20"/>
        <v>158234666.81119999</v>
      </c>
    </row>
    <row r="260" spans="1:17" ht="24.95" customHeight="1">
      <c r="A260" s="115"/>
      <c r="B260" s="115"/>
      <c r="C260" s="1">
        <v>18</v>
      </c>
      <c r="D260" s="5" t="s">
        <v>301</v>
      </c>
      <c r="E260" s="5">
        <v>119293629.78380001</v>
      </c>
      <c r="F260" s="5">
        <v>0</v>
      </c>
      <c r="G260" s="5">
        <v>32052905.308499999</v>
      </c>
      <c r="H260" s="6">
        <f t="shared" si="19"/>
        <v>151346535.0923</v>
      </c>
      <c r="I260" s="12"/>
      <c r="J260" s="111"/>
      <c r="K260" s="114"/>
      <c r="L260" s="13">
        <v>5</v>
      </c>
      <c r="M260" s="5" t="s">
        <v>660</v>
      </c>
      <c r="N260" s="5">
        <v>129602936.5087</v>
      </c>
      <c r="O260" s="5">
        <v>-2536017.62</v>
      </c>
      <c r="P260" s="5">
        <v>44918882.543899998</v>
      </c>
      <c r="Q260" s="6">
        <f t="shared" si="20"/>
        <v>171985801.43259999</v>
      </c>
    </row>
    <row r="261" spans="1:17" ht="24.95" customHeight="1">
      <c r="A261" s="1"/>
      <c r="B261" s="105" t="s">
        <v>825</v>
      </c>
      <c r="C261" s="106"/>
      <c r="D261" s="107"/>
      <c r="E261" s="15">
        <f>SUM(E243:E260)</f>
        <v>2175711728.1998</v>
      </c>
      <c r="F261" s="15">
        <f t="shared" ref="F261:H261" si="27">SUM(F243:F260)</f>
        <v>0</v>
      </c>
      <c r="G261" s="15">
        <f t="shared" si="27"/>
        <v>649592228.22020006</v>
      </c>
      <c r="H261" s="15">
        <f t="shared" si="27"/>
        <v>2825303956.4200001</v>
      </c>
      <c r="I261" s="12"/>
      <c r="J261" s="111"/>
      <c r="K261" s="114"/>
      <c r="L261" s="13">
        <v>6</v>
      </c>
      <c r="M261" s="5" t="s">
        <v>661</v>
      </c>
      <c r="N261" s="5">
        <v>133205437.8671</v>
      </c>
      <c r="O261" s="5">
        <v>-2536017.62</v>
      </c>
      <c r="P261" s="5">
        <v>46674298.748300001</v>
      </c>
      <c r="Q261" s="6">
        <f t="shared" si="20"/>
        <v>177343718.99540001</v>
      </c>
    </row>
    <row r="262" spans="1:17" ht="24.95" customHeight="1">
      <c r="A262" s="116">
        <v>13</v>
      </c>
      <c r="B262" s="113" t="s">
        <v>38</v>
      </c>
      <c r="C262" s="1">
        <v>1</v>
      </c>
      <c r="D262" s="5" t="s">
        <v>302</v>
      </c>
      <c r="E262" s="5">
        <v>140172553.34509999</v>
      </c>
      <c r="F262" s="5">
        <v>0</v>
      </c>
      <c r="G262" s="5">
        <v>42875144.851099998</v>
      </c>
      <c r="H262" s="6">
        <f t="shared" si="19"/>
        <v>183047698.19619998</v>
      </c>
      <c r="I262" s="12"/>
      <c r="J262" s="111"/>
      <c r="K262" s="114"/>
      <c r="L262" s="13">
        <v>7</v>
      </c>
      <c r="M262" s="5" t="s">
        <v>662</v>
      </c>
      <c r="N262" s="5">
        <v>144413388.9294</v>
      </c>
      <c r="O262" s="5">
        <v>-2536017.62</v>
      </c>
      <c r="P262" s="5">
        <v>48317104.397699997</v>
      </c>
      <c r="Q262" s="6">
        <f t="shared" si="20"/>
        <v>190194475.70709997</v>
      </c>
    </row>
    <row r="263" spans="1:17" ht="24.95" customHeight="1">
      <c r="A263" s="116"/>
      <c r="B263" s="114"/>
      <c r="C263" s="1">
        <v>2</v>
      </c>
      <c r="D263" s="5" t="s">
        <v>303</v>
      </c>
      <c r="E263" s="5">
        <v>106661841.14300001</v>
      </c>
      <c r="F263" s="5">
        <v>0</v>
      </c>
      <c r="G263" s="5">
        <v>31709578.645300001</v>
      </c>
      <c r="H263" s="6">
        <f t="shared" si="19"/>
        <v>138371419.78830001</v>
      </c>
      <c r="I263" s="12"/>
      <c r="J263" s="111"/>
      <c r="K263" s="114"/>
      <c r="L263" s="13">
        <v>8</v>
      </c>
      <c r="M263" s="5" t="s">
        <v>663</v>
      </c>
      <c r="N263" s="5">
        <v>106282954.4648</v>
      </c>
      <c r="O263" s="5">
        <v>-2536017.62</v>
      </c>
      <c r="P263" s="5">
        <v>35958826.769500002</v>
      </c>
      <c r="Q263" s="6">
        <f t="shared" si="20"/>
        <v>139705763.61430001</v>
      </c>
    </row>
    <row r="264" spans="1:17" ht="24.95" customHeight="1">
      <c r="A264" s="116"/>
      <c r="B264" s="114"/>
      <c r="C264" s="1">
        <v>3</v>
      </c>
      <c r="D264" s="5" t="s">
        <v>304</v>
      </c>
      <c r="E264" s="5">
        <v>101700565.8026</v>
      </c>
      <c r="F264" s="5">
        <v>0</v>
      </c>
      <c r="G264" s="5">
        <v>27446524.432500001</v>
      </c>
      <c r="H264" s="6">
        <f t="shared" si="19"/>
        <v>129147090.2351</v>
      </c>
      <c r="I264" s="12"/>
      <c r="J264" s="111"/>
      <c r="K264" s="114"/>
      <c r="L264" s="13">
        <v>9</v>
      </c>
      <c r="M264" s="5" t="s">
        <v>664</v>
      </c>
      <c r="N264" s="5">
        <v>126135436.9445</v>
      </c>
      <c r="O264" s="5">
        <v>-2536017.62</v>
      </c>
      <c r="P264" s="5">
        <v>43838224.887599997</v>
      </c>
      <c r="Q264" s="6">
        <f t="shared" si="20"/>
        <v>167437644.2121</v>
      </c>
    </row>
    <row r="265" spans="1:17" ht="24.95" customHeight="1">
      <c r="A265" s="116"/>
      <c r="B265" s="114"/>
      <c r="C265" s="1">
        <v>4</v>
      </c>
      <c r="D265" s="5" t="s">
        <v>305</v>
      </c>
      <c r="E265" s="5">
        <v>105011355.3801</v>
      </c>
      <c r="F265" s="5">
        <v>0</v>
      </c>
      <c r="G265" s="5">
        <v>30997028.050500002</v>
      </c>
      <c r="H265" s="6">
        <f t="shared" ref="H265:H328" si="28">E265+F265+G265</f>
        <v>136008383.43059999</v>
      </c>
      <c r="I265" s="12"/>
      <c r="J265" s="111"/>
      <c r="K265" s="114"/>
      <c r="L265" s="13">
        <v>10</v>
      </c>
      <c r="M265" s="5" t="s">
        <v>665</v>
      </c>
      <c r="N265" s="5">
        <v>132058006.28829999</v>
      </c>
      <c r="O265" s="5">
        <v>-2536017.62</v>
      </c>
      <c r="P265" s="5">
        <v>44989316.339699998</v>
      </c>
      <c r="Q265" s="6">
        <f t="shared" ref="Q265:Q328" si="29">N265+O265+P265</f>
        <v>174511305.00799999</v>
      </c>
    </row>
    <row r="266" spans="1:17" ht="24.95" customHeight="1">
      <c r="A266" s="116"/>
      <c r="B266" s="114"/>
      <c r="C266" s="1">
        <v>5</v>
      </c>
      <c r="D266" s="5" t="s">
        <v>306</v>
      </c>
      <c r="E266" s="5">
        <v>111227489.0068</v>
      </c>
      <c r="F266" s="5">
        <v>0</v>
      </c>
      <c r="G266" s="5">
        <v>32898601.341200002</v>
      </c>
      <c r="H266" s="6">
        <f t="shared" si="28"/>
        <v>144126090.34799999</v>
      </c>
      <c r="I266" s="12"/>
      <c r="J266" s="111"/>
      <c r="K266" s="114"/>
      <c r="L266" s="13">
        <v>11</v>
      </c>
      <c r="M266" s="5" t="s">
        <v>850</v>
      </c>
      <c r="N266" s="5">
        <v>95509076.238999993</v>
      </c>
      <c r="O266" s="5">
        <v>-2536017.62</v>
      </c>
      <c r="P266" s="5">
        <v>32488987.943399999</v>
      </c>
      <c r="Q266" s="6">
        <f t="shared" si="29"/>
        <v>125462046.56239998</v>
      </c>
    </row>
    <row r="267" spans="1:17" ht="24.95" customHeight="1">
      <c r="A267" s="116"/>
      <c r="B267" s="114"/>
      <c r="C267" s="1">
        <v>6</v>
      </c>
      <c r="D267" s="5" t="s">
        <v>307</v>
      </c>
      <c r="E267" s="5">
        <v>113386221.5332</v>
      </c>
      <c r="F267" s="5">
        <v>0</v>
      </c>
      <c r="G267" s="5">
        <v>33915785.062799998</v>
      </c>
      <c r="H267" s="6">
        <f t="shared" si="28"/>
        <v>147302006.59599999</v>
      </c>
      <c r="I267" s="12"/>
      <c r="J267" s="111"/>
      <c r="K267" s="114"/>
      <c r="L267" s="13">
        <v>12</v>
      </c>
      <c r="M267" s="5" t="s">
        <v>666</v>
      </c>
      <c r="N267" s="5">
        <v>99604543.0405</v>
      </c>
      <c r="O267" s="5">
        <v>-2536017.62</v>
      </c>
      <c r="P267" s="5">
        <v>32357655.3616</v>
      </c>
      <c r="Q267" s="6">
        <f t="shared" si="29"/>
        <v>129426180.78209999</v>
      </c>
    </row>
    <row r="268" spans="1:17" ht="24.95" customHeight="1">
      <c r="A268" s="116"/>
      <c r="B268" s="114"/>
      <c r="C268" s="1">
        <v>7</v>
      </c>
      <c r="D268" s="5" t="s">
        <v>308</v>
      </c>
      <c r="E268" s="5">
        <v>93430950.620100006</v>
      </c>
      <c r="F268" s="5">
        <v>0</v>
      </c>
      <c r="G268" s="5">
        <v>27929747.599100001</v>
      </c>
      <c r="H268" s="6">
        <f t="shared" si="28"/>
        <v>121360698.21920002</v>
      </c>
      <c r="I268" s="12"/>
      <c r="J268" s="111"/>
      <c r="K268" s="114"/>
      <c r="L268" s="13">
        <v>13</v>
      </c>
      <c r="M268" s="5" t="s">
        <v>871</v>
      </c>
      <c r="N268" s="5">
        <v>97642650.670399994</v>
      </c>
      <c r="O268" s="5">
        <v>-2536017.62</v>
      </c>
      <c r="P268" s="5">
        <v>32508614.752099998</v>
      </c>
      <c r="Q268" s="6">
        <f t="shared" si="29"/>
        <v>127615247.80249998</v>
      </c>
    </row>
    <row r="269" spans="1:17" ht="24.95" customHeight="1">
      <c r="A269" s="116"/>
      <c r="B269" s="114"/>
      <c r="C269" s="1">
        <v>8</v>
      </c>
      <c r="D269" s="5" t="s">
        <v>309</v>
      </c>
      <c r="E269" s="5">
        <v>115099457.0412</v>
      </c>
      <c r="F269" s="5">
        <v>0</v>
      </c>
      <c r="G269" s="5">
        <v>32469665.092399999</v>
      </c>
      <c r="H269" s="6">
        <f t="shared" si="28"/>
        <v>147569122.1336</v>
      </c>
      <c r="I269" s="12"/>
      <c r="J269" s="111"/>
      <c r="K269" s="114"/>
      <c r="L269" s="13">
        <v>14</v>
      </c>
      <c r="M269" s="5" t="s">
        <v>667</v>
      </c>
      <c r="N269" s="5">
        <v>145025110.01199999</v>
      </c>
      <c r="O269" s="5">
        <v>-2536017.62</v>
      </c>
      <c r="P269" s="5">
        <v>44670345.898699999</v>
      </c>
      <c r="Q269" s="6">
        <f t="shared" si="29"/>
        <v>187159438.29069999</v>
      </c>
    </row>
    <row r="270" spans="1:17" ht="24.95" customHeight="1">
      <c r="A270" s="116"/>
      <c r="B270" s="114"/>
      <c r="C270" s="1">
        <v>9</v>
      </c>
      <c r="D270" s="5" t="s">
        <v>310</v>
      </c>
      <c r="E270" s="5">
        <v>123151844.0588</v>
      </c>
      <c r="F270" s="5">
        <v>0</v>
      </c>
      <c r="G270" s="5">
        <v>36805032.263499998</v>
      </c>
      <c r="H270" s="6">
        <f t="shared" si="28"/>
        <v>159956876.32229999</v>
      </c>
      <c r="I270" s="12"/>
      <c r="J270" s="111"/>
      <c r="K270" s="114"/>
      <c r="L270" s="13">
        <v>15</v>
      </c>
      <c r="M270" s="5" t="s">
        <v>872</v>
      </c>
      <c r="N270" s="5">
        <v>98893576.375200003</v>
      </c>
      <c r="O270" s="5">
        <v>-2536017.62</v>
      </c>
      <c r="P270" s="5">
        <v>33550157.988200001</v>
      </c>
      <c r="Q270" s="6">
        <f t="shared" si="29"/>
        <v>129907716.74340001</v>
      </c>
    </row>
    <row r="271" spans="1:17" ht="24.95" customHeight="1">
      <c r="A271" s="116"/>
      <c r="B271" s="114"/>
      <c r="C271" s="1">
        <v>10</v>
      </c>
      <c r="D271" s="5" t="s">
        <v>311</v>
      </c>
      <c r="E271" s="5">
        <v>107538604.1911</v>
      </c>
      <c r="F271" s="5">
        <v>0</v>
      </c>
      <c r="G271" s="5">
        <v>31651255.008000001</v>
      </c>
      <c r="H271" s="6">
        <f t="shared" si="28"/>
        <v>139189859.19910002</v>
      </c>
      <c r="I271" s="12"/>
      <c r="J271" s="111"/>
      <c r="K271" s="114"/>
      <c r="L271" s="13">
        <v>16</v>
      </c>
      <c r="M271" s="5" t="s">
        <v>668</v>
      </c>
      <c r="N271" s="5">
        <v>103774771.2735</v>
      </c>
      <c r="O271" s="5">
        <v>-2536017.62</v>
      </c>
      <c r="P271" s="5">
        <v>33851311.1844</v>
      </c>
      <c r="Q271" s="6">
        <f t="shared" si="29"/>
        <v>135090064.83789998</v>
      </c>
    </row>
    <row r="272" spans="1:17" ht="24.95" customHeight="1">
      <c r="A272" s="116"/>
      <c r="B272" s="114"/>
      <c r="C272" s="1">
        <v>11</v>
      </c>
      <c r="D272" s="5" t="s">
        <v>312</v>
      </c>
      <c r="E272" s="5">
        <v>115245345.59999999</v>
      </c>
      <c r="F272" s="5">
        <v>0</v>
      </c>
      <c r="G272" s="5">
        <v>33118463.358100001</v>
      </c>
      <c r="H272" s="6">
        <f t="shared" si="28"/>
        <v>148363808.95809999</v>
      </c>
      <c r="I272" s="12"/>
      <c r="J272" s="111"/>
      <c r="K272" s="114"/>
      <c r="L272" s="13">
        <v>17</v>
      </c>
      <c r="M272" s="5" t="s">
        <v>669</v>
      </c>
      <c r="N272" s="5">
        <v>135583488.9488</v>
      </c>
      <c r="O272" s="5">
        <v>-2536017.62</v>
      </c>
      <c r="P272" s="5">
        <v>43203485.541699998</v>
      </c>
      <c r="Q272" s="6">
        <f t="shared" si="29"/>
        <v>176250956.8705</v>
      </c>
    </row>
    <row r="273" spans="1:17" ht="24.95" customHeight="1">
      <c r="A273" s="116"/>
      <c r="B273" s="114"/>
      <c r="C273" s="1">
        <v>12</v>
      </c>
      <c r="D273" s="5" t="s">
        <v>313</v>
      </c>
      <c r="E273" s="5">
        <v>80874606.768299997</v>
      </c>
      <c r="F273" s="5">
        <v>0</v>
      </c>
      <c r="G273" s="5">
        <v>24425179.065400001</v>
      </c>
      <c r="H273" s="6">
        <f t="shared" si="28"/>
        <v>105299785.8337</v>
      </c>
      <c r="I273" s="12"/>
      <c r="J273" s="111"/>
      <c r="K273" s="114"/>
      <c r="L273" s="13">
        <v>18</v>
      </c>
      <c r="M273" s="5" t="s">
        <v>670</v>
      </c>
      <c r="N273" s="5">
        <v>117235678.4817</v>
      </c>
      <c r="O273" s="5">
        <v>-2536017.62</v>
      </c>
      <c r="P273" s="5">
        <v>34275793.122100003</v>
      </c>
      <c r="Q273" s="6">
        <f t="shared" si="29"/>
        <v>148975453.98379999</v>
      </c>
    </row>
    <row r="274" spans="1:17" ht="24.95" customHeight="1">
      <c r="A274" s="116"/>
      <c r="B274" s="114"/>
      <c r="C274" s="1">
        <v>13</v>
      </c>
      <c r="D274" s="5" t="s">
        <v>314</v>
      </c>
      <c r="E274" s="5">
        <v>102503106.7075</v>
      </c>
      <c r="F274" s="5">
        <v>0</v>
      </c>
      <c r="G274" s="5">
        <v>30384142.668900002</v>
      </c>
      <c r="H274" s="6">
        <f t="shared" si="28"/>
        <v>132887249.37639999</v>
      </c>
      <c r="I274" s="12"/>
      <c r="J274" s="111"/>
      <c r="K274" s="114"/>
      <c r="L274" s="13">
        <v>19</v>
      </c>
      <c r="M274" s="5" t="s">
        <v>671</v>
      </c>
      <c r="N274" s="5">
        <v>107624066.9513</v>
      </c>
      <c r="O274" s="5">
        <v>-2536017.62</v>
      </c>
      <c r="P274" s="5">
        <v>32489057.541999999</v>
      </c>
      <c r="Q274" s="6">
        <f t="shared" si="29"/>
        <v>137577106.87329999</v>
      </c>
    </row>
    <row r="275" spans="1:17" ht="24.95" customHeight="1">
      <c r="A275" s="116"/>
      <c r="B275" s="114"/>
      <c r="C275" s="1">
        <v>14</v>
      </c>
      <c r="D275" s="5" t="s">
        <v>315</v>
      </c>
      <c r="E275" s="5">
        <v>100026338.4834</v>
      </c>
      <c r="F275" s="5">
        <v>0</v>
      </c>
      <c r="G275" s="5">
        <v>29312672.029399998</v>
      </c>
      <c r="H275" s="6">
        <f t="shared" si="28"/>
        <v>129339010.51280001</v>
      </c>
      <c r="I275" s="12"/>
      <c r="J275" s="111"/>
      <c r="K275" s="114"/>
      <c r="L275" s="13">
        <v>20</v>
      </c>
      <c r="M275" s="5" t="s">
        <v>873</v>
      </c>
      <c r="N275" s="5">
        <v>97178395.649499997</v>
      </c>
      <c r="O275" s="5">
        <v>-2536017.62</v>
      </c>
      <c r="P275" s="5">
        <v>31012105.3862</v>
      </c>
      <c r="Q275" s="6">
        <f t="shared" si="29"/>
        <v>125654483.41569999</v>
      </c>
    </row>
    <row r="276" spans="1:17" ht="24.95" customHeight="1">
      <c r="A276" s="116"/>
      <c r="B276" s="114"/>
      <c r="C276" s="1">
        <v>15</v>
      </c>
      <c r="D276" s="5" t="s">
        <v>316</v>
      </c>
      <c r="E276" s="5">
        <v>107279597.2774</v>
      </c>
      <c r="F276" s="5">
        <v>0</v>
      </c>
      <c r="G276" s="5">
        <v>31591469.799899999</v>
      </c>
      <c r="H276" s="6">
        <f t="shared" si="28"/>
        <v>138871067.07730001</v>
      </c>
      <c r="I276" s="12"/>
      <c r="J276" s="111"/>
      <c r="K276" s="114"/>
      <c r="L276" s="13">
        <v>21</v>
      </c>
      <c r="M276" s="5" t="s">
        <v>672</v>
      </c>
      <c r="N276" s="5">
        <v>120014746.2906</v>
      </c>
      <c r="O276" s="5">
        <v>-2536017.62</v>
      </c>
      <c r="P276" s="5">
        <v>39310904.743199997</v>
      </c>
      <c r="Q276" s="6">
        <f t="shared" si="29"/>
        <v>156789633.4138</v>
      </c>
    </row>
    <row r="277" spans="1:17" ht="24.95" customHeight="1">
      <c r="A277" s="116"/>
      <c r="B277" s="115"/>
      <c r="C277" s="1">
        <v>16</v>
      </c>
      <c r="D277" s="5" t="s">
        <v>317</v>
      </c>
      <c r="E277" s="5">
        <v>104284136.00229999</v>
      </c>
      <c r="F277" s="5">
        <v>0</v>
      </c>
      <c r="G277" s="5">
        <v>30736381.2467</v>
      </c>
      <c r="H277" s="6">
        <f t="shared" si="28"/>
        <v>135020517.24899998</v>
      </c>
      <c r="I277" s="12"/>
      <c r="J277" s="111"/>
      <c r="K277" s="114"/>
      <c r="L277" s="13">
        <v>22</v>
      </c>
      <c r="M277" s="5" t="s">
        <v>874</v>
      </c>
      <c r="N277" s="5">
        <v>111165414.41419999</v>
      </c>
      <c r="O277" s="5">
        <v>-2536017.62</v>
      </c>
      <c r="P277" s="5">
        <v>35619394.336300001</v>
      </c>
      <c r="Q277" s="6">
        <f t="shared" si="29"/>
        <v>144248791.13049999</v>
      </c>
    </row>
    <row r="278" spans="1:17" ht="24.95" customHeight="1">
      <c r="A278" s="1"/>
      <c r="B278" s="105" t="s">
        <v>826</v>
      </c>
      <c r="C278" s="106"/>
      <c r="D278" s="107"/>
      <c r="E278" s="15">
        <f>SUM(E262:E277)</f>
        <v>1727594012.9609001</v>
      </c>
      <c r="F278" s="15">
        <f t="shared" ref="F278:H278" si="30">SUM(F262:F277)</f>
        <v>0</v>
      </c>
      <c r="G278" s="15">
        <f t="shared" si="30"/>
        <v>508266670.51479995</v>
      </c>
      <c r="H278" s="15">
        <f t="shared" si="30"/>
        <v>2235860683.4756999</v>
      </c>
      <c r="I278" s="12"/>
      <c r="J278" s="111"/>
      <c r="K278" s="114"/>
      <c r="L278" s="13">
        <v>23</v>
      </c>
      <c r="M278" s="5" t="s">
        <v>875</v>
      </c>
      <c r="N278" s="5">
        <v>115084130.1371</v>
      </c>
      <c r="O278" s="5">
        <v>-2536017.62</v>
      </c>
      <c r="P278" s="5">
        <v>39152428.702600002</v>
      </c>
      <c r="Q278" s="6">
        <f t="shared" si="29"/>
        <v>151700541.21969998</v>
      </c>
    </row>
    <row r="279" spans="1:17" ht="24.95" customHeight="1">
      <c r="A279" s="116">
        <v>14</v>
      </c>
      <c r="B279" s="113" t="s">
        <v>39</v>
      </c>
      <c r="C279" s="1">
        <v>1</v>
      </c>
      <c r="D279" s="5" t="s">
        <v>318</v>
      </c>
      <c r="E279" s="5">
        <v>130633838.88249999</v>
      </c>
      <c r="F279" s="5">
        <v>0</v>
      </c>
      <c r="G279" s="5">
        <v>35275610.533500001</v>
      </c>
      <c r="H279" s="6">
        <f t="shared" si="28"/>
        <v>165909449.41600001</v>
      </c>
      <c r="I279" s="12"/>
      <c r="J279" s="111"/>
      <c r="K279" s="114"/>
      <c r="L279" s="13">
        <v>24</v>
      </c>
      <c r="M279" s="5" t="s">
        <v>876</v>
      </c>
      <c r="N279" s="5">
        <v>98520408.238999993</v>
      </c>
      <c r="O279" s="5">
        <v>-2536017.62</v>
      </c>
      <c r="P279" s="5">
        <v>32338376.545899998</v>
      </c>
      <c r="Q279" s="6">
        <f t="shared" si="29"/>
        <v>128322767.16489999</v>
      </c>
    </row>
    <row r="280" spans="1:17" ht="24.95" customHeight="1">
      <c r="A280" s="116"/>
      <c r="B280" s="114"/>
      <c r="C280" s="1">
        <v>2</v>
      </c>
      <c r="D280" s="5" t="s">
        <v>319</v>
      </c>
      <c r="E280" s="5">
        <v>110068397.53399999</v>
      </c>
      <c r="F280" s="5">
        <v>0</v>
      </c>
      <c r="G280" s="5">
        <v>30792694.3039</v>
      </c>
      <c r="H280" s="6">
        <f t="shared" si="28"/>
        <v>140861091.83789998</v>
      </c>
      <c r="I280" s="12"/>
      <c r="J280" s="111"/>
      <c r="K280" s="114"/>
      <c r="L280" s="13">
        <v>25</v>
      </c>
      <c r="M280" s="5" t="s">
        <v>673</v>
      </c>
      <c r="N280" s="5">
        <v>90155876.562900007</v>
      </c>
      <c r="O280" s="5">
        <v>-2536017.62</v>
      </c>
      <c r="P280" s="5">
        <v>29858508.384</v>
      </c>
      <c r="Q280" s="6">
        <f t="shared" si="29"/>
        <v>117478367.32690001</v>
      </c>
    </row>
    <row r="281" spans="1:17" ht="24.95" customHeight="1">
      <c r="A281" s="116"/>
      <c r="B281" s="114"/>
      <c r="C281" s="1">
        <v>3</v>
      </c>
      <c r="D281" s="5" t="s">
        <v>320</v>
      </c>
      <c r="E281" s="5">
        <v>148989242.1252</v>
      </c>
      <c r="F281" s="5">
        <v>0</v>
      </c>
      <c r="G281" s="5">
        <v>40909966.208300002</v>
      </c>
      <c r="H281" s="6">
        <f t="shared" si="28"/>
        <v>189899208.3335</v>
      </c>
      <c r="I281" s="12"/>
      <c r="J281" s="111"/>
      <c r="K281" s="114"/>
      <c r="L281" s="13">
        <v>26</v>
      </c>
      <c r="M281" s="5" t="s">
        <v>674</v>
      </c>
      <c r="N281" s="5">
        <v>119506749.47480001</v>
      </c>
      <c r="O281" s="5">
        <v>-2536017.62</v>
      </c>
      <c r="P281" s="5">
        <v>39431171.145599999</v>
      </c>
      <c r="Q281" s="6">
        <f t="shared" si="29"/>
        <v>156401903.00040001</v>
      </c>
    </row>
    <row r="282" spans="1:17" ht="24.95" customHeight="1">
      <c r="A282" s="116"/>
      <c r="B282" s="114"/>
      <c r="C282" s="1">
        <v>4</v>
      </c>
      <c r="D282" s="5" t="s">
        <v>321</v>
      </c>
      <c r="E282" s="5">
        <v>140055360.5995</v>
      </c>
      <c r="F282" s="5">
        <v>0</v>
      </c>
      <c r="G282" s="5">
        <v>38527118.512199998</v>
      </c>
      <c r="H282" s="6">
        <f t="shared" si="28"/>
        <v>178582479.1117</v>
      </c>
      <c r="I282" s="12"/>
      <c r="J282" s="111"/>
      <c r="K282" s="114"/>
      <c r="L282" s="13">
        <v>27</v>
      </c>
      <c r="M282" s="5" t="s">
        <v>877</v>
      </c>
      <c r="N282" s="5">
        <v>130205943.7357</v>
      </c>
      <c r="O282" s="5">
        <v>-2536017.62</v>
      </c>
      <c r="P282" s="5">
        <v>43769531.057099998</v>
      </c>
      <c r="Q282" s="6">
        <f t="shared" si="29"/>
        <v>171439457.1728</v>
      </c>
    </row>
    <row r="283" spans="1:17" ht="24.95" customHeight="1">
      <c r="A283" s="116"/>
      <c r="B283" s="114"/>
      <c r="C283" s="1">
        <v>5</v>
      </c>
      <c r="D283" s="5" t="s">
        <v>322</v>
      </c>
      <c r="E283" s="5">
        <v>135417404.54609999</v>
      </c>
      <c r="F283" s="5">
        <v>0</v>
      </c>
      <c r="G283" s="5">
        <v>35316604.1162</v>
      </c>
      <c r="H283" s="6">
        <f t="shared" si="28"/>
        <v>170734008.66229999</v>
      </c>
      <c r="I283" s="12"/>
      <c r="J283" s="111"/>
      <c r="K283" s="114"/>
      <c r="L283" s="13">
        <v>28</v>
      </c>
      <c r="M283" s="5" t="s">
        <v>675</v>
      </c>
      <c r="N283" s="5">
        <v>99725374.008900002</v>
      </c>
      <c r="O283" s="5">
        <v>-2536017.62</v>
      </c>
      <c r="P283" s="5">
        <v>32590741.1149</v>
      </c>
      <c r="Q283" s="6">
        <f t="shared" si="29"/>
        <v>129780097.5038</v>
      </c>
    </row>
    <row r="284" spans="1:17" ht="24.95" customHeight="1">
      <c r="A284" s="116"/>
      <c r="B284" s="114"/>
      <c r="C284" s="1">
        <v>6</v>
      </c>
      <c r="D284" s="5" t="s">
        <v>323</v>
      </c>
      <c r="E284" s="5">
        <v>130199539.09110001</v>
      </c>
      <c r="F284" s="5">
        <v>0</v>
      </c>
      <c r="G284" s="5">
        <v>33297896.3607</v>
      </c>
      <c r="H284" s="6">
        <f t="shared" si="28"/>
        <v>163497435.45180002</v>
      </c>
      <c r="I284" s="12"/>
      <c r="J284" s="111"/>
      <c r="K284" s="114"/>
      <c r="L284" s="13">
        <v>29</v>
      </c>
      <c r="M284" s="5" t="s">
        <v>676</v>
      </c>
      <c r="N284" s="5">
        <v>119931319.4782</v>
      </c>
      <c r="O284" s="5">
        <v>-2536017.62</v>
      </c>
      <c r="P284" s="5">
        <v>35805292.230300002</v>
      </c>
      <c r="Q284" s="6">
        <f t="shared" si="29"/>
        <v>153200594.08849999</v>
      </c>
    </row>
    <row r="285" spans="1:17" ht="24.95" customHeight="1">
      <c r="A285" s="116"/>
      <c r="B285" s="114"/>
      <c r="C285" s="1">
        <v>7</v>
      </c>
      <c r="D285" s="5" t="s">
        <v>324</v>
      </c>
      <c r="E285" s="5">
        <v>131460640.7992</v>
      </c>
      <c r="F285" s="5">
        <v>0</v>
      </c>
      <c r="G285" s="5">
        <v>36049129.512800001</v>
      </c>
      <c r="H285" s="6">
        <f t="shared" si="28"/>
        <v>167509770.31200001</v>
      </c>
      <c r="I285" s="12"/>
      <c r="J285" s="111"/>
      <c r="K285" s="114"/>
      <c r="L285" s="13">
        <v>30</v>
      </c>
      <c r="M285" s="5" t="s">
        <v>878</v>
      </c>
      <c r="N285" s="5">
        <v>101262050.3927</v>
      </c>
      <c r="O285" s="5">
        <v>-2536017.62</v>
      </c>
      <c r="P285" s="5">
        <v>33941302.190399997</v>
      </c>
      <c r="Q285" s="6">
        <f t="shared" si="29"/>
        <v>132667334.96309999</v>
      </c>
    </row>
    <row r="286" spans="1:17" ht="24.95" customHeight="1">
      <c r="A286" s="116"/>
      <c r="B286" s="114"/>
      <c r="C286" s="1">
        <v>8</v>
      </c>
      <c r="D286" s="5" t="s">
        <v>325</v>
      </c>
      <c r="E286" s="5">
        <v>142282122.89660001</v>
      </c>
      <c r="F286" s="5">
        <v>0</v>
      </c>
      <c r="G286" s="5">
        <v>39541796.683799997</v>
      </c>
      <c r="H286" s="6">
        <f t="shared" si="28"/>
        <v>181823919.58039999</v>
      </c>
      <c r="I286" s="12"/>
      <c r="J286" s="111"/>
      <c r="K286" s="114"/>
      <c r="L286" s="13">
        <v>31</v>
      </c>
      <c r="M286" s="5" t="s">
        <v>677</v>
      </c>
      <c r="N286" s="5">
        <v>101704104.48450001</v>
      </c>
      <c r="O286" s="5">
        <v>-2536017.62</v>
      </c>
      <c r="P286" s="5">
        <v>34803628.999200001</v>
      </c>
      <c r="Q286" s="6">
        <f t="shared" si="29"/>
        <v>133971715.8637</v>
      </c>
    </row>
    <row r="287" spans="1:17" ht="24.95" customHeight="1">
      <c r="A287" s="116"/>
      <c r="B287" s="114"/>
      <c r="C287" s="1">
        <v>9</v>
      </c>
      <c r="D287" s="5" t="s">
        <v>326</v>
      </c>
      <c r="E287" s="5">
        <v>129466252.12010001</v>
      </c>
      <c r="F287" s="5">
        <v>0</v>
      </c>
      <c r="G287" s="5">
        <v>31739583.426899999</v>
      </c>
      <c r="H287" s="6">
        <f t="shared" si="28"/>
        <v>161205835.54699999</v>
      </c>
      <c r="I287" s="12"/>
      <c r="J287" s="111"/>
      <c r="K287" s="114"/>
      <c r="L287" s="13">
        <v>32</v>
      </c>
      <c r="M287" s="5" t="s">
        <v>678</v>
      </c>
      <c r="N287" s="5">
        <v>101210236.2186</v>
      </c>
      <c r="O287" s="5">
        <v>-2536017.62</v>
      </c>
      <c r="P287" s="5">
        <v>32993160.292300001</v>
      </c>
      <c r="Q287" s="6">
        <f t="shared" si="29"/>
        <v>131667378.8909</v>
      </c>
    </row>
    <row r="288" spans="1:17" ht="24.95" customHeight="1">
      <c r="A288" s="116"/>
      <c r="B288" s="114"/>
      <c r="C288" s="1">
        <v>10</v>
      </c>
      <c r="D288" s="5" t="s">
        <v>327</v>
      </c>
      <c r="E288" s="5">
        <v>121072632.5126</v>
      </c>
      <c r="F288" s="5">
        <v>0</v>
      </c>
      <c r="G288" s="5">
        <v>31815237.118700001</v>
      </c>
      <c r="H288" s="6">
        <f t="shared" si="28"/>
        <v>152887869.6313</v>
      </c>
      <c r="I288" s="12"/>
      <c r="J288" s="112"/>
      <c r="K288" s="115"/>
      <c r="L288" s="13">
        <v>33</v>
      </c>
      <c r="M288" s="5" t="s">
        <v>679</v>
      </c>
      <c r="N288" s="5">
        <v>116663993.25210001</v>
      </c>
      <c r="O288" s="5">
        <v>-2536017.62</v>
      </c>
      <c r="P288" s="5">
        <v>35209667.3046</v>
      </c>
      <c r="Q288" s="6">
        <f t="shared" si="29"/>
        <v>149337642.93669999</v>
      </c>
    </row>
    <row r="289" spans="1:17" ht="24.95" customHeight="1">
      <c r="A289" s="116"/>
      <c r="B289" s="114"/>
      <c r="C289" s="1">
        <v>11</v>
      </c>
      <c r="D289" s="5" t="s">
        <v>328</v>
      </c>
      <c r="E289" s="5">
        <v>126754907.7665</v>
      </c>
      <c r="F289" s="5">
        <v>0</v>
      </c>
      <c r="G289" s="5">
        <v>31840223.020599999</v>
      </c>
      <c r="H289" s="6">
        <f t="shared" si="28"/>
        <v>158595130.78709999</v>
      </c>
      <c r="I289" s="12"/>
      <c r="J289" s="19"/>
      <c r="K289" s="105" t="s">
        <v>843</v>
      </c>
      <c r="L289" s="106"/>
      <c r="M289" s="107"/>
      <c r="N289" s="15">
        <f>SUM(N256:N288)</f>
        <v>3764646065.4628</v>
      </c>
      <c r="O289" s="15">
        <f t="shared" ref="O289:P289" si="31">SUM(O256:O288)</f>
        <v>-83688581.460000008</v>
      </c>
      <c r="P289" s="15">
        <f t="shared" si="31"/>
        <v>1224785986.1489999</v>
      </c>
      <c r="Q289" s="8">
        <f t="shared" si="29"/>
        <v>4905743470.1518002</v>
      </c>
    </row>
    <row r="290" spans="1:17" ht="24.95" customHeight="1">
      <c r="A290" s="116"/>
      <c r="B290" s="114"/>
      <c r="C290" s="1">
        <v>12</v>
      </c>
      <c r="D290" s="5" t="s">
        <v>329</v>
      </c>
      <c r="E290" s="5">
        <v>123070129.5193</v>
      </c>
      <c r="F290" s="5">
        <v>0</v>
      </c>
      <c r="G290" s="5">
        <v>31695527.505199999</v>
      </c>
      <c r="H290" s="6">
        <f t="shared" si="28"/>
        <v>154765657.02450001</v>
      </c>
      <c r="I290" s="12"/>
      <c r="J290" s="110">
        <v>31</v>
      </c>
      <c r="K290" s="113" t="s">
        <v>56</v>
      </c>
      <c r="L290" s="13">
        <v>1</v>
      </c>
      <c r="M290" s="5" t="s">
        <v>680</v>
      </c>
      <c r="N290" s="5">
        <v>137615299.2189</v>
      </c>
      <c r="O290" s="5">
        <v>0</v>
      </c>
      <c r="P290" s="5">
        <v>33945307.306199998</v>
      </c>
      <c r="Q290" s="6">
        <f t="shared" si="29"/>
        <v>171560606.52509999</v>
      </c>
    </row>
    <row r="291" spans="1:17" ht="24.95" customHeight="1">
      <c r="A291" s="116"/>
      <c r="B291" s="114"/>
      <c r="C291" s="1">
        <v>13</v>
      </c>
      <c r="D291" s="5" t="s">
        <v>330</v>
      </c>
      <c r="E291" s="5">
        <v>159391917.49239999</v>
      </c>
      <c r="F291" s="5">
        <v>0</v>
      </c>
      <c r="G291" s="5">
        <v>43035786.228399999</v>
      </c>
      <c r="H291" s="6">
        <f t="shared" si="28"/>
        <v>202427703.72079998</v>
      </c>
      <c r="I291" s="12"/>
      <c r="J291" s="111"/>
      <c r="K291" s="114"/>
      <c r="L291" s="13">
        <v>2</v>
      </c>
      <c r="M291" s="5" t="s">
        <v>521</v>
      </c>
      <c r="N291" s="5">
        <v>138819954.6947</v>
      </c>
      <c r="O291" s="5">
        <v>0</v>
      </c>
      <c r="P291" s="5">
        <v>34752094.422300003</v>
      </c>
      <c r="Q291" s="6">
        <f t="shared" si="29"/>
        <v>173572049.11700001</v>
      </c>
    </row>
    <row r="292" spans="1:17" ht="24.95" customHeight="1">
      <c r="A292" s="116"/>
      <c r="B292" s="114"/>
      <c r="C292" s="1">
        <v>14</v>
      </c>
      <c r="D292" s="5" t="s">
        <v>331</v>
      </c>
      <c r="E292" s="5">
        <v>109365275.4612</v>
      </c>
      <c r="F292" s="5">
        <v>0</v>
      </c>
      <c r="G292" s="5">
        <v>30296038.605099998</v>
      </c>
      <c r="H292" s="6">
        <f t="shared" si="28"/>
        <v>139661314.0663</v>
      </c>
      <c r="I292" s="12"/>
      <c r="J292" s="111"/>
      <c r="K292" s="114"/>
      <c r="L292" s="13">
        <v>3</v>
      </c>
      <c r="M292" s="5" t="s">
        <v>681</v>
      </c>
      <c r="N292" s="5">
        <v>138215031.67950001</v>
      </c>
      <c r="O292" s="5">
        <v>0</v>
      </c>
      <c r="P292" s="5">
        <v>34167118.084200002</v>
      </c>
      <c r="Q292" s="6">
        <f t="shared" si="29"/>
        <v>172382149.76370001</v>
      </c>
    </row>
    <row r="293" spans="1:17" ht="24.95" customHeight="1">
      <c r="A293" s="116"/>
      <c r="B293" s="114"/>
      <c r="C293" s="1">
        <v>15</v>
      </c>
      <c r="D293" s="5" t="s">
        <v>332</v>
      </c>
      <c r="E293" s="5">
        <v>121049673.59020001</v>
      </c>
      <c r="F293" s="5">
        <v>0</v>
      </c>
      <c r="G293" s="5">
        <v>33906745.0229</v>
      </c>
      <c r="H293" s="6">
        <f t="shared" si="28"/>
        <v>154956418.61309999</v>
      </c>
      <c r="I293" s="12"/>
      <c r="J293" s="111"/>
      <c r="K293" s="114"/>
      <c r="L293" s="13">
        <v>4</v>
      </c>
      <c r="M293" s="5" t="s">
        <v>682</v>
      </c>
      <c r="N293" s="5">
        <v>104931817.75030001</v>
      </c>
      <c r="O293" s="5">
        <v>0</v>
      </c>
      <c r="P293" s="5">
        <v>27704747.716600001</v>
      </c>
      <c r="Q293" s="6">
        <f t="shared" si="29"/>
        <v>132636565.46690001</v>
      </c>
    </row>
    <row r="294" spans="1:17" ht="24.95" customHeight="1">
      <c r="A294" s="116"/>
      <c r="B294" s="114"/>
      <c r="C294" s="1">
        <v>16</v>
      </c>
      <c r="D294" s="5" t="s">
        <v>333</v>
      </c>
      <c r="E294" s="5">
        <v>137450290.32359999</v>
      </c>
      <c r="F294" s="5">
        <v>0</v>
      </c>
      <c r="G294" s="5">
        <v>37771973.566600002</v>
      </c>
      <c r="H294" s="6">
        <f t="shared" si="28"/>
        <v>175222263.89019999</v>
      </c>
      <c r="I294" s="12"/>
      <c r="J294" s="111"/>
      <c r="K294" s="114"/>
      <c r="L294" s="13">
        <v>5</v>
      </c>
      <c r="M294" s="5" t="s">
        <v>683</v>
      </c>
      <c r="N294" s="5">
        <v>182567042.10929999</v>
      </c>
      <c r="O294" s="5">
        <v>0</v>
      </c>
      <c r="P294" s="5">
        <v>51625651.634999998</v>
      </c>
      <c r="Q294" s="6">
        <f t="shared" si="29"/>
        <v>234192693.74429998</v>
      </c>
    </row>
    <row r="295" spans="1:17" ht="24.95" customHeight="1">
      <c r="A295" s="116"/>
      <c r="B295" s="115"/>
      <c r="C295" s="1">
        <v>17</v>
      </c>
      <c r="D295" s="5" t="s">
        <v>334</v>
      </c>
      <c r="E295" s="5">
        <v>113827836.9015</v>
      </c>
      <c r="F295" s="5">
        <v>0</v>
      </c>
      <c r="G295" s="5">
        <v>30149394.328499999</v>
      </c>
      <c r="H295" s="6">
        <f t="shared" si="28"/>
        <v>143977231.22999999</v>
      </c>
      <c r="I295" s="12"/>
      <c r="J295" s="111"/>
      <c r="K295" s="114"/>
      <c r="L295" s="13">
        <v>6</v>
      </c>
      <c r="M295" s="5" t="s">
        <v>684</v>
      </c>
      <c r="N295" s="5">
        <v>157874041.8872</v>
      </c>
      <c r="O295" s="5">
        <v>0</v>
      </c>
      <c r="P295" s="5">
        <v>43093975.320500001</v>
      </c>
      <c r="Q295" s="6">
        <f t="shared" si="29"/>
        <v>200968017.20770001</v>
      </c>
    </row>
    <row r="296" spans="1:17" ht="24.95" customHeight="1">
      <c r="A296" s="1"/>
      <c r="B296" s="105" t="s">
        <v>827</v>
      </c>
      <c r="C296" s="106"/>
      <c r="D296" s="107"/>
      <c r="E296" s="15">
        <f>SUM(E279:E295)</f>
        <v>2210555462.1616001</v>
      </c>
      <c r="F296" s="15">
        <f t="shared" ref="F296:H296" si="32">SUM(F279:F295)</f>
        <v>0</v>
      </c>
      <c r="G296" s="15">
        <f t="shared" si="32"/>
        <v>591961325.05430007</v>
      </c>
      <c r="H296" s="15">
        <f t="shared" si="32"/>
        <v>2802516787.2158999</v>
      </c>
      <c r="I296" s="12"/>
      <c r="J296" s="111"/>
      <c r="K296" s="114"/>
      <c r="L296" s="13">
        <v>7</v>
      </c>
      <c r="M296" s="5" t="s">
        <v>685</v>
      </c>
      <c r="N296" s="5">
        <v>138588701.51539999</v>
      </c>
      <c r="O296" s="5">
        <v>0</v>
      </c>
      <c r="P296" s="5">
        <v>33293237.905699998</v>
      </c>
      <c r="Q296" s="6">
        <f t="shared" si="29"/>
        <v>171881939.42109999</v>
      </c>
    </row>
    <row r="297" spans="1:17" ht="24.95" customHeight="1">
      <c r="A297" s="116">
        <v>15</v>
      </c>
      <c r="B297" s="113" t="s">
        <v>40</v>
      </c>
      <c r="C297" s="1">
        <v>1</v>
      </c>
      <c r="D297" s="5" t="s">
        <v>335</v>
      </c>
      <c r="E297" s="5">
        <v>181614318.29139999</v>
      </c>
      <c r="F297" s="5">
        <v>-4907596.13</v>
      </c>
      <c r="G297" s="5">
        <v>44822711.648100004</v>
      </c>
      <c r="H297" s="6">
        <f t="shared" si="28"/>
        <v>221529433.80949998</v>
      </c>
      <c r="I297" s="12"/>
      <c r="J297" s="111"/>
      <c r="K297" s="114"/>
      <c r="L297" s="13">
        <v>8</v>
      </c>
      <c r="M297" s="5" t="s">
        <v>686</v>
      </c>
      <c r="N297" s="5">
        <v>122396179.5826</v>
      </c>
      <c r="O297" s="5">
        <v>0</v>
      </c>
      <c r="P297" s="5">
        <v>30197909.213500001</v>
      </c>
      <c r="Q297" s="6">
        <f t="shared" si="29"/>
        <v>152594088.79609999</v>
      </c>
    </row>
    <row r="298" spans="1:17" ht="24.95" customHeight="1">
      <c r="A298" s="116"/>
      <c r="B298" s="114"/>
      <c r="C298" s="1">
        <v>2</v>
      </c>
      <c r="D298" s="5" t="s">
        <v>336</v>
      </c>
      <c r="E298" s="5">
        <v>131894219.4365</v>
      </c>
      <c r="F298" s="5">
        <v>-4907596.13</v>
      </c>
      <c r="G298" s="5">
        <v>36101727.107699998</v>
      </c>
      <c r="H298" s="6">
        <f t="shared" si="28"/>
        <v>163088350.41420001</v>
      </c>
      <c r="I298" s="12"/>
      <c r="J298" s="111"/>
      <c r="K298" s="114"/>
      <c r="L298" s="13">
        <v>9</v>
      </c>
      <c r="M298" s="5" t="s">
        <v>687</v>
      </c>
      <c r="N298" s="5">
        <v>125538790.03039999</v>
      </c>
      <c r="O298" s="5">
        <v>0</v>
      </c>
      <c r="P298" s="5">
        <v>31535524.947099999</v>
      </c>
      <c r="Q298" s="6">
        <f t="shared" si="29"/>
        <v>157074314.97749999</v>
      </c>
    </row>
    <row r="299" spans="1:17" ht="24.95" customHeight="1">
      <c r="A299" s="116"/>
      <c r="B299" s="114"/>
      <c r="C299" s="1">
        <v>3</v>
      </c>
      <c r="D299" s="5" t="s">
        <v>852</v>
      </c>
      <c r="E299" s="5">
        <v>132748634.0411</v>
      </c>
      <c r="F299" s="5">
        <v>-4907596.13</v>
      </c>
      <c r="G299" s="5">
        <v>35377553.544600002</v>
      </c>
      <c r="H299" s="6">
        <f t="shared" si="28"/>
        <v>163218591.45570001</v>
      </c>
      <c r="I299" s="12"/>
      <c r="J299" s="111"/>
      <c r="K299" s="114"/>
      <c r="L299" s="13">
        <v>10</v>
      </c>
      <c r="M299" s="5" t="s">
        <v>688</v>
      </c>
      <c r="N299" s="5">
        <v>119091735.81119999</v>
      </c>
      <c r="O299" s="5">
        <v>0</v>
      </c>
      <c r="P299" s="5">
        <v>29145647.791099999</v>
      </c>
      <c r="Q299" s="6">
        <f t="shared" si="29"/>
        <v>148237383.60229999</v>
      </c>
    </row>
    <row r="300" spans="1:17" ht="24.95" customHeight="1">
      <c r="A300" s="116"/>
      <c r="B300" s="114"/>
      <c r="C300" s="1">
        <v>4</v>
      </c>
      <c r="D300" s="5" t="s">
        <v>337</v>
      </c>
      <c r="E300" s="5">
        <v>144647549.67860001</v>
      </c>
      <c r="F300" s="5">
        <v>-4907596.13</v>
      </c>
      <c r="G300" s="5">
        <v>35728748.143299997</v>
      </c>
      <c r="H300" s="6">
        <f t="shared" si="28"/>
        <v>175468701.69190001</v>
      </c>
      <c r="I300" s="12"/>
      <c r="J300" s="111"/>
      <c r="K300" s="114"/>
      <c r="L300" s="13">
        <v>11</v>
      </c>
      <c r="M300" s="5" t="s">
        <v>689</v>
      </c>
      <c r="N300" s="5">
        <v>164540678.31150001</v>
      </c>
      <c r="O300" s="5">
        <v>0</v>
      </c>
      <c r="P300" s="5">
        <v>42273755.672200002</v>
      </c>
      <c r="Q300" s="6">
        <f t="shared" si="29"/>
        <v>206814433.98370001</v>
      </c>
    </row>
    <row r="301" spans="1:17" ht="24.95" customHeight="1">
      <c r="A301" s="116"/>
      <c r="B301" s="114"/>
      <c r="C301" s="1">
        <v>5</v>
      </c>
      <c r="D301" s="5" t="s">
        <v>338</v>
      </c>
      <c r="E301" s="5">
        <v>140689538.22260001</v>
      </c>
      <c r="F301" s="5">
        <v>-4907596.13</v>
      </c>
      <c r="G301" s="5">
        <v>37739939.2487</v>
      </c>
      <c r="H301" s="6">
        <f t="shared" si="28"/>
        <v>173521881.34130001</v>
      </c>
      <c r="I301" s="12"/>
      <c r="J301" s="111"/>
      <c r="K301" s="114"/>
      <c r="L301" s="13">
        <v>12</v>
      </c>
      <c r="M301" s="5" t="s">
        <v>690</v>
      </c>
      <c r="N301" s="5">
        <v>110777395.93629999</v>
      </c>
      <c r="O301" s="5">
        <v>0</v>
      </c>
      <c r="P301" s="5">
        <v>28526637.7315</v>
      </c>
      <c r="Q301" s="6">
        <f t="shared" si="29"/>
        <v>139304033.66780001</v>
      </c>
    </row>
    <row r="302" spans="1:17" ht="24.95" customHeight="1">
      <c r="A302" s="116"/>
      <c r="B302" s="114"/>
      <c r="C302" s="1">
        <v>6</v>
      </c>
      <c r="D302" s="5" t="s">
        <v>40</v>
      </c>
      <c r="E302" s="5">
        <v>153193035.4686</v>
      </c>
      <c r="F302" s="5">
        <v>-4907596.13</v>
      </c>
      <c r="G302" s="5">
        <v>39961039.769299999</v>
      </c>
      <c r="H302" s="6">
        <f t="shared" si="28"/>
        <v>188246479.10790002</v>
      </c>
      <c r="I302" s="12"/>
      <c r="J302" s="111"/>
      <c r="K302" s="114"/>
      <c r="L302" s="13">
        <v>13</v>
      </c>
      <c r="M302" s="5" t="s">
        <v>691</v>
      </c>
      <c r="N302" s="5">
        <v>147889967.16299999</v>
      </c>
      <c r="O302" s="5">
        <v>0</v>
      </c>
      <c r="P302" s="5">
        <v>35087977.326200001</v>
      </c>
      <c r="Q302" s="6">
        <f t="shared" si="29"/>
        <v>182977944.4892</v>
      </c>
    </row>
    <row r="303" spans="1:17" ht="24.95" customHeight="1">
      <c r="A303" s="116"/>
      <c r="B303" s="114"/>
      <c r="C303" s="1">
        <v>7</v>
      </c>
      <c r="D303" s="5" t="s">
        <v>339</v>
      </c>
      <c r="E303" s="5">
        <v>120117495.95290001</v>
      </c>
      <c r="F303" s="5">
        <v>-4907596.13</v>
      </c>
      <c r="G303" s="5">
        <v>31734831.765099999</v>
      </c>
      <c r="H303" s="6">
        <f t="shared" si="28"/>
        <v>146944731.588</v>
      </c>
      <c r="I303" s="12"/>
      <c r="J303" s="111"/>
      <c r="K303" s="114"/>
      <c r="L303" s="13">
        <v>14</v>
      </c>
      <c r="M303" s="5" t="s">
        <v>692</v>
      </c>
      <c r="N303" s="5">
        <v>147676069.36379999</v>
      </c>
      <c r="O303" s="5">
        <v>0</v>
      </c>
      <c r="P303" s="5">
        <v>35452952.450099997</v>
      </c>
      <c r="Q303" s="6">
        <f t="shared" si="29"/>
        <v>183129021.81389999</v>
      </c>
    </row>
    <row r="304" spans="1:17" ht="24.95" customHeight="1">
      <c r="A304" s="116"/>
      <c r="B304" s="114"/>
      <c r="C304" s="1">
        <v>8</v>
      </c>
      <c r="D304" s="5" t="s">
        <v>340</v>
      </c>
      <c r="E304" s="5">
        <v>128848140.22930001</v>
      </c>
      <c r="F304" s="5">
        <v>-4907596.13</v>
      </c>
      <c r="G304" s="5">
        <v>34901081.443499997</v>
      </c>
      <c r="H304" s="6">
        <f t="shared" si="28"/>
        <v>158841625.54280001</v>
      </c>
      <c r="I304" s="12"/>
      <c r="J304" s="111"/>
      <c r="K304" s="114"/>
      <c r="L304" s="13">
        <v>15</v>
      </c>
      <c r="M304" s="5" t="s">
        <v>693</v>
      </c>
      <c r="N304" s="5">
        <v>116704893.1224</v>
      </c>
      <c r="O304" s="5">
        <v>0</v>
      </c>
      <c r="P304" s="5">
        <v>30903151.953899998</v>
      </c>
      <c r="Q304" s="6">
        <f t="shared" si="29"/>
        <v>147608045.0763</v>
      </c>
    </row>
    <row r="305" spans="1:17" ht="24.95" customHeight="1">
      <c r="A305" s="116"/>
      <c r="B305" s="114"/>
      <c r="C305" s="1">
        <v>9</v>
      </c>
      <c r="D305" s="5" t="s">
        <v>341</v>
      </c>
      <c r="E305" s="5">
        <v>117468598.3677</v>
      </c>
      <c r="F305" s="5">
        <v>-4907596.13</v>
      </c>
      <c r="G305" s="5">
        <v>30926095.887899999</v>
      </c>
      <c r="H305" s="6">
        <f t="shared" si="28"/>
        <v>143487098.12560001</v>
      </c>
      <c r="I305" s="12"/>
      <c r="J305" s="111"/>
      <c r="K305" s="114"/>
      <c r="L305" s="13">
        <v>16</v>
      </c>
      <c r="M305" s="5" t="s">
        <v>694</v>
      </c>
      <c r="N305" s="5">
        <v>148703230.65849999</v>
      </c>
      <c r="O305" s="5">
        <v>0</v>
      </c>
      <c r="P305" s="5">
        <v>36224661.865500003</v>
      </c>
      <c r="Q305" s="6">
        <f t="shared" si="29"/>
        <v>184927892.52399999</v>
      </c>
    </row>
    <row r="306" spans="1:17" ht="24.95" customHeight="1">
      <c r="A306" s="116"/>
      <c r="B306" s="114"/>
      <c r="C306" s="1">
        <v>10</v>
      </c>
      <c r="D306" s="5" t="s">
        <v>342</v>
      </c>
      <c r="E306" s="5">
        <v>111404094.76450001</v>
      </c>
      <c r="F306" s="5">
        <v>-4907596.13</v>
      </c>
      <c r="G306" s="5">
        <v>31854193.385499999</v>
      </c>
      <c r="H306" s="6">
        <f t="shared" si="28"/>
        <v>138350692.02000001</v>
      </c>
      <c r="I306" s="12"/>
      <c r="J306" s="112"/>
      <c r="K306" s="115"/>
      <c r="L306" s="13">
        <v>17</v>
      </c>
      <c r="M306" s="5" t="s">
        <v>695</v>
      </c>
      <c r="N306" s="5">
        <v>157997844.5368</v>
      </c>
      <c r="O306" s="5">
        <v>0</v>
      </c>
      <c r="P306" s="5">
        <v>33002037.311000001</v>
      </c>
      <c r="Q306" s="6">
        <f t="shared" si="29"/>
        <v>190999881.84779999</v>
      </c>
    </row>
    <row r="307" spans="1:17" ht="24.95" customHeight="1">
      <c r="A307" s="116"/>
      <c r="B307" s="115"/>
      <c r="C307" s="1">
        <v>11</v>
      </c>
      <c r="D307" s="5" t="s">
        <v>343</v>
      </c>
      <c r="E307" s="5">
        <v>152048522.13080001</v>
      </c>
      <c r="F307" s="5">
        <v>-4907596.13</v>
      </c>
      <c r="G307" s="5">
        <v>39073518.262699999</v>
      </c>
      <c r="H307" s="6">
        <f t="shared" si="28"/>
        <v>186214444.26350001</v>
      </c>
      <c r="I307" s="12"/>
      <c r="J307" s="19"/>
      <c r="K307" s="105" t="s">
        <v>844</v>
      </c>
      <c r="L307" s="106"/>
      <c r="M307" s="107"/>
      <c r="N307" s="15">
        <f>SUM(N290:N306)</f>
        <v>2359928673.3717999</v>
      </c>
      <c r="O307" s="15">
        <f t="shared" ref="O307:P307" si="33">SUM(O290:O306)</f>
        <v>0</v>
      </c>
      <c r="P307" s="15">
        <f t="shared" si="33"/>
        <v>590932388.65260005</v>
      </c>
      <c r="Q307" s="8">
        <f t="shared" si="29"/>
        <v>2950861062.0243998</v>
      </c>
    </row>
    <row r="308" spans="1:17" ht="24.95" customHeight="1">
      <c r="A308" s="1"/>
      <c r="B308" s="105" t="s">
        <v>828</v>
      </c>
      <c r="C308" s="106"/>
      <c r="D308" s="107"/>
      <c r="E308" s="15">
        <f>SUM(E297:E307)</f>
        <v>1514674146.5839999</v>
      </c>
      <c r="F308" s="15">
        <f t="shared" ref="F308:H308" si="34">SUM(F297:F307)</f>
        <v>-53983557.430000007</v>
      </c>
      <c r="G308" s="15">
        <f t="shared" si="34"/>
        <v>398221440.20640004</v>
      </c>
      <c r="H308" s="15">
        <f t="shared" si="34"/>
        <v>1858912029.3604</v>
      </c>
      <c r="I308" s="12"/>
      <c r="J308" s="110">
        <v>32</v>
      </c>
      <c r="K308" s="113" t="s">
        <v>57</v>
      </c>
      <c r="L308" s="13">
        <v>1</v>
      </c>
      <c r="M308" s="5" t="s">
        <v>696</v>
      </c>
      <c r="N308" s="5">
        <v>105124904.38349999</v>
      </c>
      <c r="O308" s="5">
        <v>0</v>
      </c>
      <c r="P308" s="5">
        <v>44792668.238600001</v>
      </c>
      <c r="Q308" s="6">
        <f t="shared" si="29"/>
        <v>149917572.6221</v>
      </c>
    </row>
    <row r="309" spans="1:17" ht="24.95" customHeight="1">
      <c r="A309" s="116">
        <v>16</v>
      </c>
      <c r="B309" s="113" t="s">
        <v>41</v>
      </c>
      <c r="C309" s="1">
        <v>1</v>
      </c>
      <c r="D309" s="5" t="s">
        <v>344</v>
      </c>
      <c r="E309" s="5">
        <v>118855748.1876</v>
      </c>
      <c r="F309" s="5">
        <v>0</v>
      </c>
      <c r="G309" s="5">
        <v>34830182.9934</v>
      </c>
      <c r="H309" s="6">
        <f t="shared" si="28"/>
        <v>153685931.18099999</v>
      </c>
      <c r="I309" s="12"/>
      <c r="J309" s="111"/>
      <c r="K309" s="114"/>
      <c r="L309" s="13">
        <v>2</v>
      </c>
      <c r="M309" s="5" t="s">
        <v>697</v>
      </c>
      <c r="N309" s="5">
        <v>131345403.76100001</v>
      </c>
      <c r="O309" s="5">
        <v>0</v>
      </c>
      <c r="P309" s="5">
        <v>50546942.322700001</v>
      </c>
      <c r="Q309" s="6">
        <f t="shared" si="29"/>
        <v>181892346.0837</v>
      </c>
    </row>
    <row r="310" spans="1:17" ht="24.95" customHeight="1">
      <c r="A310" s="116"/>
      <c r="B310" s="114"/>
      <c r="C310" s="1">
        <v>2</v>
      </c>
      <c r="D310" s="5" t="s">
        <v>345</v>
      </c>
      <c r="E310" s="5">
        <v>111849250.134</v>
      </c>
      <c r="F310" s="5">
        <v>0</v>
      </c>
      <c r="G310" s="5">
        <v>33107617.334100001</v>
      </c>
      <c r="H310" s="6">
        <f t="shared" si="28"/>
        <v>144956867.46810001</v>
      </c>
      <c r="I310" s="12"/>
      <c r="J310" s="111"/>
      <c r="K310" s="114"/>
      <c r="L310" s="13">
        <v>3</v>
      </c>
      <c r="M310" s="5" t="s">
        <v>698</v>
      </c>
      <c r="N310" s="5">
        <v>120996667.5591</v>
      </c>
      <c r="O310" s="5">
        <v>0</v>
      </c>
      <c r="P310" s="5">
        <v>44045109.541699998</v>
      </c>
      <c r="Q310" s="6">
        <f t="shared" si="29"/>
        <v>165041777.10080001</v>
      </c>
    </row>
    <row r="311" spans="1:17" ht="24.95" customHeight="1">
      <c r="A311" s="116"/>
      <c r="B311" s="114"/>
      <c r="C311" s="1">
        <v>3</v>
      </c>
      <c r="D311" s="5" t="s">
        <v>346</v>
      </c>
      <c r="E311" s="5">
        <v>102754740.3809</v>
      </c>
      <c r="F311" s="5">
        <v>0</v>
      </c>
      <c r="G311" s="5">
        <v>30325691.193999998</v>
      </c>
      <c r="H311" s="6">
        <f t="shared" si="28"/>
        <v>133080431.5749</v>
      </c>
      <c r="I311" s="12"/>
      <c r="J311" s="111"/>
      <c r="K311" s="114"/>
      <c r="L311" s="13">
        <v>4</v>
      </c>
      <c r="M311" s="5" t="s">
        <v>699</v>
      </c>
      <c r="N311" s="5">
        <v>129161518.31460001</v>
      </c>
      <c r="O311" s="5">
        <v>0</v>
      </c>
      <c r="P311" s="5">
        <v>47873242.024999999</v>
      </c>
      <c r="Q311" s="6">
        <f t="shared" si="29"/>
        <v>177034760.3396</v>
      </c>
    </row>
    <row r="312" spans="1:17" ht="24.95" customHeight="1">
      <c r="A312" s="116"/>
      <c r="B312" s="114"/>
      <c r="C312" s="1">
        <v>4</v>
      </c>
      <c r="D312" s="5" t="s">
        <v>347</v>
      </c>
      <c r="E312" s="5">
        <v>109287593.03129999</v>
      </c>
      <c r="F312" s="5">
        <v>0</v>
      </c>
      <c r="G312" s="5">
        <v>32738118.3004</v>
      </c>
      <c r="H312" s="6">
        <f t="shared" si="28"/>
        <v>142025711.3317</v>
      </c>
      <c r="I312" s="12"/>
      <c r="J312" s="111"/>
      <c r="K312" s="114"/>
      <c r="L312" s="13">
        <v>5</v>
      </c>
      <c r="M312" s="5" t="s">
        <v>700</v>
      </c>
      <c r="N312" s="5">
        <v>119894202.84209999</v>
      </c>
      <c r="O312" s="5">
        <v>0</v>
      </c>
      <c r="P312" s="5">
        <v>48505963.011200003</v>
      </c>
      <c r="Q312" s="6">
        <f t="shared" si="29"/>
        <v>168400165.85330001</v>
      </c>
    </row>
    <row r="313" spans="1:17" ht="24.95" customHeight="1">
      <c r="A313" s="116"/>
      <c r="B313" s="114"/>
      <c r="C313" s="1">
        <v>5</v>
      </c>
      <c r="D313" s="5" t="s">
        <v>348</v>
      </c>
      <c r="E313" s="5">
        <v>117189775.5318</v>
      </c>
      <c r="F313" s="5">
        <v>0</v>
      </c>
      <c r="G313" s="5">
        <v>32237913.072299998</v>
      </c>
      <c r="H313" s="6">
        <f t="shared" si="28"/>
        <v>149427688.60409999</v>
      </c>
      <c r="I313" s="12"/>
      <c r="J313" s="111"/>
      <c r="K313" s="114"/>
      <c r="L313" s="13">
        <v>6</v>
      </c>
      <c r="M313" s="5" t="s">
        <v>701</v>
      </c>
      <c r="N313" s="5">
        <v>119874168.72139999</v>
      </c>
      <c r="O313" s="5">
        <v>0</v>
      </c>
      <c r="P313" s="5">
        <v>48175926.390699998</v>
      </c>
      <c r="Q313" s="6">
        <f t="shared" si="29"/>
        <v>168050095.11210001</v>
      </c>
    </row>
    <row r="314" spans="1:17" ht="24.95" customHeight="1">
      <c r="A314" s="116"/>
      <c r="B314" s="114"/>
      <c r="C314" s="1">
        <v>6</v>
      </c>
      <c r="D314" s="5" t="s">
        <v>349</v>
      </c>
      <c r="E314" s="5">
        <v>117582182.3576</v>
      </c>
      <c r="F314" s="5">
        <v>0</v>
      </c>
      <c r="G314" s="5">
        <v>32340431.828600001</v>
      </c>
      <c r="H314" s="6">
        <f t="shared" si="28"/>
        <v>149922614.18619999</v>
      </c>
      <c r="I314" s="12"/>
      <c r="J314" s="111"/>
      <c r="K314" s="114"/>
      <c r="L314" s="13">
        <v>7</v>
      </c>
      <c r="M314" s="5" t="s">
        <v>702</v>
      </c>
      <c r="N314" s="5">
        <v>129916169.1848</v>
      </c>
      <c r="O314" s="5">
        <v>0</v>
      </c>
      <c r="P314" s="5">
        <v>50571162.639899999</v>
      </c>
      <c r="Q314" s="6">
        <f t="shared" si="29"/>
        <v>180487331.8247</v>
      </c>
    </row>
    <row r="315" spans="1:17" ht="24.95" customHeight="1">
      <c r="A315" s="116"/>
      <c r="B315" s="114"/>
      <c r="C315" s="1">
        <v>7</v>
      </c>
      <c r="D315" s="5" t="s">
        <v>350</v>
      </c>
      <c r="E315" s="5">
        <v>105242254.7413</v>
      </c>
      <c r="F315" s="5">
        <v>0</v>
      </c>
      <c r="G315" s="5">
        <v>29616690.128400002</v>
      </c>
      <c r="H315" s="6">
        <f t="shared" si="28"/>
        <v>134858944.86970001</v>
      </c>
      <c r="I315" s="12"/>
      <c r="J315" s="111"/>
      <c r="K315" s="114"/>
      <c r="L315" s="13">
        <v>8</v>
      </c>
      <c r="M315" s="5" t="s">
        <v>703</v>
      </c>
      <c r="N315" s="5">
        <v>125864192.82359999</v>
      </c>
      <c r="O315" s="5">
        <v>0</v>
      </c>
      <c r="P315" s="5">
        <v>46472569.9485</v>
      </c>
      <c r="Q315" s="6">
        <f t="shared" si="29"/>
        <v>172336762.7721</v>
      </c>
    </row>
    <row r="316" spans="1:17" ht="24.95" customHeight="1">
      <c r="A316" s="116"/>
      <c r="B316" s="114"/>
      <c r="C316" s="1">
        <v>8</v>
      </c>
      <c r="D316" s="5" t="s">
        <v>351</v>
      </c>
      <c r="E316" s="5">
        <v>111473344.4452</v>
      </c>
      <c r="F316" s="5">
        <v>0</v>
      </c>
      <c r="G316" s="5">
        <v>31605261.684700001</v>
      </c>
      <c r="H316" s="6">
        <f t="shared" si="28"/>
        <v>143078606.12990001</v>
      </c>
      <c r="I316" s="12"/>
      <c r="J316" s="111"/>
      <c r="K316" s="114"/>
      <c r="L316" s="13">
        <v>9</v>
      </c>
      <c r="M316" s="5" t="s">
        <v>704</v>
      </c>
      <c r="N316" s="5">
        <v>120052630.251</v>
      </c>
      <c r="O316" s="5">
        <v>0</v>
      </c>
      <c r="P316" s="5">
        <v>47239337.862400003</v>
      </c>
      <c r="Q316" s="6">
        <f t="shared" si="29"/>
        <v>167291968.11340001</v>
      </c>
    </row>
    <row r="317" spans="1:17" ht="24.95" customHeight="1">
      <c r="A317" s="116"/>
      <c r="B317" s="114"/>
      <c r="C317" s="1">
        <v>9</v>
      </c>
      <c r="D317" s="5" t="s">
        <v>352</v>
      </c>
      <c r="E317" s="5">
        <v>125416528.16320001</v>
      </c>
      <c r="F317" s="5">
        <v>0</v>
      </c>
      <c r="G317" s="5">
        <v>35044825.114399999</v>
      </c>
      <c r="H317" s="6">
        <f t="shared" si="28"/>
        <v>160461353.27759999</v>
      </c>
      <c r="I317" s="12"/>
      <c r="J317" s="111"/>
      <c r="K317" s="114"/>
      <c r="L317" s="13">
        <v>10</v>
      </c>
      <c r="M317" s="5" t="s">
        <v>705</v>
      </c>
      <c r="N317" s="5">
        <v>140781031.06459999</v>
      </c>
      <c r="O317" s="5">
        <v>0</v>
      </c>
      <c r="P317" s="5">
        <v>50548960.682499997</v>
      </c>
      <c r="Q317" s="6">
        <f t="shared" si="29"/>
        <v>191329991.7471</v>
      </c>
    </row>
    <row r="318" spans="1:17" ht="24.95" customHeight="1">
      <c r="A318" s="116"/>
      <c r="B318" s="114"/>
      <c r="C318" s="1">
        <v>10</v>
      </c>
      <c r="D318" s="5" t="s">
        <v>353</v>
      </c>
      <c r="E318" s="5">
        <v>110850658.0922</v>
      </c>
      <c r="F318" s="5">
        <v>0</v>
      </c>
      <c r="G318" s="5">
        <v>32659819.861299999</v>
      </c>
      <c r="H318" s="6">
        <f t="shared" si="28"/>
        <v>143510477.9535</v>
      </c>
      <c r="I318" s="12"/>
      <c r="J318" s="111"/>
      <c r="K318" s="114"/>
      <c r="L318" s="13">
        <v>11</v>
      </c>
      <c r="M318" s="5" t="s">
        <v>706</v>
      </c>
      <c r="N318" s="5">
        <v>125379627.2755</v>
      </c>
      <c r="O318" s="5">
        <v>0</v>
      </c>
      <c r="P318" s="5">
        <v>49113419.701099999</v>
      </c>
      <c r="Q318" s="6">
        <f t="shared" si="29"/>
        <v>174493046.97659999</v>
      </c>
    </row>
    <row r="319" spans="1:17" ht="24.95" customHeight="1">
      <c r="A319" s="116"/>
      <c r="B319" s="114"/>
      <c r="C319" s="1">
        <v>11</v>
      </c>
      <c r="D319" s="5" t="s">
        <v>354</v>
      </c>
      <c r="E319" s="5">
        <v>136729634.40979999</v>
      </c>
      <c r="F319" s="5">
        <v>0</v>
      </c>
      <c r="G319" s="5">
        <v>37746573.652999997</v>
      </c>
      <c r="H319" s="6">
        <f t="shared" si="28"/>
        <v>174476208.06279999</v>
      </c>
      <c r="I319" s="12"/>
      <c r="J319" s="111"/>
      <c r="K319" s="114"/>
      <c r="L319" s="13">
        <v>12</v>
      </c>
      <c r="M319" s="5" t="s">
        <v>707</v>
      </c>
      <c r="N319" s="5">
        <v>119999058.9498</v>
      </c>
      <c r="O319" s="5">
        <v>0</v>
      </c>
      <c r="P319" s="5">
        <v>46391974.755199999</v>
      </c>
      <c r="Q319" s="6">
        <f t="shared" si="29"/>
        <v>166391033.70499998</v>
      </c>
    </row>
    <row r="320" spans="1:17" ht="24.95" customHeight="1">
      <c r="A320" s="116"/>
      <c r="B320" s="114"/>
      <c r="C320" s="1">
        <v>12</v>
      </c>
      <c r="D320" s="5" t="s">
        <v>355</v>
      </c>
      <c r="E320" s="5">
        <v>116123847.2103</v>
      </c>
      <c r="F320" s="5">
        <v>0</v>
      </c>
      <c r="G320" s="5">
        <v>32344120.555</v>
      </c>
      <c r="H320" s="6">
        <f t="shared" si="28"/>
        <v>148467967.76530001</v>
      </c>
      <c r="I320" s="12"/>
      <c r="J320" s="111"/>
      <c r="K320" s="114"/>
      <c r="L320" s="13">
        <v>13</v>
      </c>
      <c r="M320" s="5" t="s">
        <v>708</v>
      </c>
      <c r="N320" s="5">
        <v>142459740.46520001</v>
      </c>
      <c r="O320" s="5">
        <v>0</v>
      </c>
      <c r="P320" s="5">
        <v>53664403.3737</v>
      </c>
      <c r="Q320" s="6">
        <f t="shared" si="29"/>
        <v>196124143.8389</v>
      </c>
    </row>
    <row r="321" spans="1:17" ht="24.95" customHeight="1">
      <c r="A321" s="116"/>
      <c r="B321" s="114"/>
      <c r="C321" s="1">
        <v>13</v>
      </c>
      <c r="D321" s="5" t="s">
        <v>356</v>
      </c>
      <c r="E321" s="5">
        <v>104903276.95649999</v>
      </c>
      <c r="F321" s="5">
        <v>0</v>
      </c>
      <c r="G321" s="5">
        <v>31312529.920600001</v>
      </c>
      <c r="H321" s="6">
        <f t="shared" si="28"/>
        <v>136215806.87709999</v>
      </c>
      <c r="I321" s="12"/>
      <c r="J321" s="111"/>
      <c r="K321" s="114"/>
      <c r="L321" s="13">
        <v>14</v>
      </c>
      <c r="M321" s="5" t="s">
        <v>709</v>
      </c>
      <c r="N321" s="5">
        <v>174457403.07570001</v>
      </c>
      <c r="O321" s="5">
        <v>0</v>
      </c>
      <c r="P321" s="5">
        <v>65535977.904799998</v>
      </c>
      <c r="Q321" s="6">
        <f t="shared" si="29"/>
        <v>239993380.98050001</v>
      </c>
    </row>
    <row r="322" spans="1:17" ht="24.95" customHeight="1">
      <c r="A322" s="116"/>
      <c r="B322" s="114"/>
      <c r="C322" s="1">
        <v>14</v>
      </c>
      <c r="D322" s="5" t="s">
        <v>357</v>
      </c>
      <c r="E322" s="5">
        <v>102087975.37090001</v>
      </c>
      <c r="F322" s="5">
        <v>0</v>
      </c>
      <c r="G322" s="5">
        <v>30154548.205800001</v>
      </c>
      <c r="H322" s="6">
        <f t="shared" si="28"/>
        <v>132242523.5767</v>
      </c>
      <c r="I322" s="12"/>
      <c r="J322" s="111"/>
      <c r="K322" s="114"/>
      <c r="L322" s="13">
        <v>15</v>
      </c>
      <c r="M322" s="5" t="s">
        <v>710</v>
      </c>
      <c r="N322" s="5">
        <v>140847012.7455</v>
      </c>
      <c r="O322" s="5">
        <v>0</v>
      </c>
      <c r="P322" s="5">
        <v>52882880.553999998</v>
      </c>
      <c r="Q322" s="6">
        <f t="shared" si="29"/>
        <v>193729893.29949999</v>
      </c>
    </row>
    <row r="323" spans="1:17" ht="24.95" customHeight="1">
      <c r="A323" s="116"/>
      <c r="B323" s="114"/>
      <c r="C323" s="1">
        <v>15</v>
      </c>
      <c r="D323" s="5" t="s">
        <v>358</v>
      </c>
      <c r="E323" s="5">
        <v>90944203.476699993</v>
      </c>
      <c r="F323" s="5">
        <v>0</v>
      </c>
      <c r="G323" s="5">
        <v>26791543.249899998</v>
      </c>
      <c r="H323" s="6">
        <f t="shared" si="28"/>
        <v>117735746.72659999</v>
      </c>
      <c r="I323" s="12"/>
      <c r="J323" s="111"/>
      <c r="K323" s="114"/>
      <c r="L323" s="13">
        <v>16</v>
      </c>
      <c r="M323" s="5" t="s">
        <v>711</v>
      </c>
      <c r="N323" s="5">
        <v>142126985.39700001</v>
      </c>
      <c r="O323" s="5">
        <v>0</v>
      </c>
      <c r="P323" s="5">
        <v>52954010.336000003</v>
      </c>
      <c r="Q323" s="6">
        <f t="shared" si="29"/>
        <v>195080995.73300001</v>
      </c>
    </row>
    <row r="324" spans="1:17" ht="24.95" customHeight="1">
      <c r="A324" s="116"/>
      <c r="B324" s="114"/>
      <c r="C324" s="1">
        <v>16</v>
      </c>
      <c r="D324" s="5" t="s">
        <v>359</v>
      </c>
      <c r="E324" s="5">
        <v>98582328.796000004</v>
      </c>
      <c r="F324" s="5">
        <v>0</v>
      </c>
      <c r="G324" s="5">
        <v>29433645.777600002</v>
      </c>
      <c r="H324" s="6">
        <f t="shared" si="28"/>
        <v>128015974.57360001</v>
      </c>
      <c r="I324" s="12"/>
      <c r="J324" s="111"/>
      <c r="K324" s="114"/>
      <c r="L324" s="13">
        <v>17</v>
      </c>
      <c r="M324" s="5" t="s">
        <v>712</v>
      </c>
      <c r="N324" s="5">
        <v>97647587.457699999</v>
      </c>
      <c r="O324" s="5">
        <v>0</v>
      </c>
      <c r="P324" s="5">
        <v>38385141.577600002</v>
      </c>
      <c r="Q324" s="6">
        <f t="shared" si="29"/>
        <v>136032729.03530002</v>
      </c>
    </row>
    <row r="325" spans="1:17" ht="24.95" customHeight="1">
      <c r="A325" s="116"/>
      <c r="B325" s="114"/>
      <c r="C325" s="1">
        <v>17</v>
      </c>
      <c r="D325" s="5" t="s">
        <v>360</v>
      </c>
      <c r="E325" s="5">
        <v>115732117.8307</v>
      </c>
      <c r="F325" s="5">
        <v>0</v>
      </c>
      <c r="G325" s="5">
        <v>31166233.6371</v>
      </c>
      <c r="H325" s="6">
        <f t="shared" si="28"/>
        <v>146898351.46779999</v>
      </c>
      <c r="I325" s="12"/>
      <c r="J325" s="111"/>
      <c r="K325" s="114"/>
      <c r="L325" s="13">
        <v>18</v>
      </c>
      <c r="M325" s="5" t="s">
        <v>713</v>
      </c>
      <c r="N325" s="5">
        <v>120155773.46359999</v>
      </c>
      <c r="O325" s="5">
        <v>0</v>
      </c>
      <c r="P325" s="5">
        <v>48640009.938900001</v>
      </c>
      <c r="Q325" s="6">
        <f t="shared" si="29"/>
        <v>168795783.4025</v>
      </c>
    </row>
    <row r="326" spans="1:17" ht="24.95" customHeight="1">
      <c r="A326" s="116"/>
      <c r="B326" s="114"/>
      <c r="C326" s="1">
        <v>18</v>
      </c>
      <c r="D326" s="5" t="s">
        <v>361</v>
      </c>
      <c r="E326" s="5">
        <v>125266399.2779</v>
      </c>
      <c r="F326" s="5">
        <v>0</v>
      </c>
      <c r="G326" s="5">
        <v>33917466.789099999</v>
      </c>
      <c r="H326" s="6">
        <f t="shared" si="28"/>
        <v>159183866.067</v>
      </c>
      <c r="I326" s="12"/>
      <c r="J326" s="111"/>
      <c r="K326" s="114"/>
      <c r="L326" s="13">
        <v>19</v>
      </c>
      <c r="M326" s="5" t="s">
        <v>714</v>
      </c>
      <c r="N326" s="5">
        <v>95235297.552699998</v>
      </c>
      <c r="O326" s="5">
        <v>0</v>
      </c>
      <c r="P326" s="5">
        <v>40172642.742299996</v>
      </c>
      <c r="Q326" s="6">
        <f t="shared" si="29"/>
        <v>135407940.29499999</v>
      </c>
    </row>
    <row r="327" spans="1:17" ht="24.95" customHeight="1">
      <c r="A327" s="116"/>
      <c r="B327" s="114"/>
      <c r="C327" s="1">
        <v>19</v>
      </c>
      <c r="D327" s="5" t="s">
        <v>362</v>
      </c>
      <c r="E327" s="5">
        <v>109751695.7034</v>
      </c>
      <c r="F327" s="5">
        <v>0</v>
      </c>
      <c r="G327" s="5">
        <v>30416586.981899999</v>
      </c>
      <c r="H327" s="6">
        <f t="shared" si="28"/>
        <v>140168282.68529999</v>
      </c>
      <c r="I327" s="12"/>
      <c r="J327" s="111"/>
      <c r="K327" s="114"/>
      <c r="L327" s="13">
        <v>20</v>
      </c>
      <c r="M327" s="5" t="s">
        <v>715</v>
      </c>
      <c r="N327" s="5">
        <v>103013107.0528</v>
      </c>
      <c r="O327" s="5">
        <v>0</v>
      </c>
      <c r="P327" s="5">
        <v>43732263.7786</v>
      </c>
      <c r="Q327" s="6">
        <f t="shared" si="29"/>
        <v>146745370.83140001</v>
      </c>
    </row>
    <row r="328" spans="1:17" ht="24.95" customHeight="1">
      <c r="A328" s="116"/>
      <c r="B328" s="114"/>
      <c r="C328" s="1">
        <v>20</v>
      </c>
      <c r="D328" s="5" t="s">
        <v>363</v>
      </c>
      <c r="E328" s="5">
        <v>97502885.7456</v>
      </c>
      <c r="F328" s="5">
        <v>0</v>
      </c>
      <c r="G328" s="5">
        <v>28120528.755600002</v>
      </c>
      <c r="H328" s="6">
        <f t="shared" si="28"/>
        <v>125623414.50120001</v>
      </c>
      <c r="I328" s="12"/>
      <c r="J328" s="111"/>
      <c r="K328" s="114"/>
      <c r="L328" s="13">
        <v>21</v>
      </c>
      <c r="M328" s="5" t="s">
        <v>716</v>
      </c>
      <c r="N328" s="5">
        <v>106393789.9717</v>
      </c>
      <c r="O328" s="5">
        <v>0</v>
      </c>
      <c r="P328" s="5">
        <v>41726153.3719</v>
      </c>
      <c r="Q328" s="6">
        <f t="shared" si="29"/>
        <v>148119943.3436</v>
      </c>
    </row>
    <row r="329" spans="1:17" ht="24.95" customHeight="1">
      <c r="A329" s="116"/>
      <c r="B329" s="114"/>
      <c r="C329" s="1">
        <v>21</v>
      </c>
      <c r="D329" s="5" t="s">
        <v>364</v>
      </c>
      <c r="E329" s="5">
        <v>107239776.26350001</v>
      </c>
      <c r="F329" s="5">
        <v>0</v>
      </c>
      <c r="G329" s="5">
        <v>31145980.440900002</v>
      </c>
      <c r="H329" s="6">
        <f t="shared" ref="H329:H392" si="35">E329+F329+G329</f>
        <v>138385756.7044</v>
      </c>
      <c r="I329" s="12"/>
      <c r="J329" s="111"/>
      <c r="K329" s="114"/>
      <c r="L329" s="13">
        <v>22</v>
      </c>
      <c r="M329" s="5" t="s">
        <v>717</v>
      </c>
      <c r="N329" s="5">
        <v>197587082.26370001</v>
      </c>
      <c r="O329" s="5">
        <v>0</v>
      </c>
      <c r="P329" s="5">
        <v>70848161.602300003</v>
      </c>
      <c r="Q329" s="6">
        <f t="shared" ref="Q329:Q392" si="36">N329+O329+P329</f>
        <v>268435243.866</v>
      </c>
    </row>
    <row r="330" spans="1:17" ht="24.95" customHeight="1">
      <c r="A330" s="116"/>
      <c r="B330" s="114"/>
      <c r="C330" s="1">
        <v>22</v>
      </c>
      <c r="D330" s="5" t="s">
        <v>365</v>
      </c>
      <c r="E330" s="5">
        <v>104321043.2617</v>
      </c>
      <c r="F330" s="5">
        <v>0</v>
      </c>
      <c r="G330" s="5">
        <v>29565117.556600001</v>
      </c>
      <c r="H330" s="6">
        <f t="shared" si="35"/>
        <v>133886160.81830001</v>
      </c>
      <c r="I330" s="12"/>
      <c r="J330" s="112"/>
      <c r="K330" s="115"/>
      <c r="L330" s="13">
        <v>23</v>
      </c>
      <c r="M330" s="5" t="s">
        <v>718</v>
      </c>
      <c r="N330" s="5">
        <v>116949063.19679999</v>
      </c>
      <c r="O330" s="5">
        <v>0</v>
      </c>
      <c r="P330" s="5">
        <v>41385816.156800002</v>
      </c>
      <c r="Q330" s="6">
        <f t="shared" si="36"/>
        <v>158334879.3536</v>
      </c>
    </row>
    <row r="331" spans="1:17" ht="24.95" customHeight="1">
      <c r="A331" s="116"/>
      <c r="B331" s="114"/>
      <c r="C331" s="1">
        <v>23</v>
      </c>
      <c r="D331" s="5" t="s">
        <v>366</v>
      </c>
      <c r="E331" s="5">
        <v>100905369.6251</v>
      </c>
      <c r="F331" s="5">
        <v>0</v>
      </c>
      <c r="G331" s="5">
        <v>28995731.307700001</v>
      </c>
      <c r="H331" s="6">
        <f t="shared" si="35"/>
        <v>129901100.93279999</v>
      </c>
      <c r="I331" s="12"/>
      <c r="J331" s="19"/>
      <c r="K331" s="105" t="s">
        <v>845</v>
      </c>
      <c r="L331" s="106"/>
      <c r="M331" s="107"/>
      <c r="N331" s="15">
        <f>SUM(N308:N330)</f>
        <v>2925262417.7734003</v>
      </c>
      <c r="O331" s="15">
        <f t="shared" ref="O331:P331" si="37">SUM(O308:O330)</f>
        <v>0</v>
      </c>
      <c r="P331" s="15">
        <f t="shared" si="37"/>
        <v>1124204738.4563999</v>
      </c>
      <c r="Q331" s="8">
        <f t="shared" si="36"/>
        <v>4049467156.2298002</v>
      </c>
    </row>
    <row r="332" spans="1:17" ht="24.95" customHeight="1">
      <c r="A332" s="116"/>
      <c r="B332" s="114"/>
      <c r="C332" s="1">
        <v>24</v>
      </c>
      <c r="D332" s="5" t="s">
        <v>367</v>
      </c>
      <c r="E332" s="5">
        <v>104385276.3143</v>
      </c>
      <c r="F332" s="5">
        <v>0</v>
      </c>
      <c r="G332" s="5">
        <v>29390355.4406</v>
      </c>
      <c r="H332" s="6">
        <f t="shared" si="35"/>
        <v>133775631.75490001</v>
      </c>
      <c r="I332" s="12"/>
      <c r="J332" s="110">
        <v>33</v>
      </c>
      <c r="K332" s="113" t="s">
        <v>58</v>
      </c>
      <c r="L332" s="13">
        <v>1</v>
      </c>
      <c r="M332" s="5" t="s">
        <v>719</v>
      </c>
      <c r="N332" s="5">
        <v>109571101.8028</v>
      </c>
      <c r="O332" s="5">
        <v>-1564740.79</v>
      </c>
      <c r="P332" s="5">
        <v>28486261.750399999</v>
      </c>
      <c r="Q332" s="6">
        <f t="shared" si="36"/>
        <v>136492622.76319999</v>
      </c>
    </row>
    <row r="333" spans="1:17" ht="24.95" customHeight="1">
      <c r="A333" s="116"/>
      <c r="B333" s="114"/>
      <c r="C333" s="1">
        <v>25</v>
      </c>
      <c r="D333" s="5" t="s">
        <v>368</v>
      </c>
      <c r="E333" s="5">
        <v>105341223.8617</v>
      </c>
      <c r="F333" s="5">
        <v>0</v>
      </c>
      <c r="G333" s="5">
        <v>30066923.552700002</v>
      </c>
      <c r="H333" s="6">
        <f t="shared" si="35"/>
        <v>135408147.41440001</v>
      </c>
      <c r="I333" s="12"/>
      <c r="J333" s="111"/>
      <c r="K333" s="114"/>
      <c r="L333" s="13">
        <v>2</v>
      </c>
      <c r="M333" s="5" t="s">
        <v>720</v>
      </c>
      <c r="N333" s="5">
        <v>124728628.5953</v>
      </c>
      <c r="O333" s="5">
        <v>-1564740.79</v>
      </c>
      <c r="P333" s="5">
        <v>33384542.499499999</v>
      </c>
      <c r="Q333" s="6">
        <f t="shared" si="36"/>
        <v>156548430.3048</v>
      </c>
    </row>
    <row r="334" spans="1:17" ht="24.95" customHeight="1">
      <c r="A334" s="116"/>
      <c r="B334" s="114"/>
      <c r="C334" s="1">
        <v>26</v>
      </c>
      <c r="D334" s="5" t="s">
        <v>369</v>
      </c>
      <c r="E334" s="5">
        <v>112065155.9249</v>
      </c>
      <c r="F334" s="5">
        <v>0</v>
      </c>
      <c r="G334" s="5">
        <v>33420323.9001</v>
      </c>
      <c r="H334" s="6">
        <f t="shared" si="35"/>
        <v>145485479.82499999</v>
      </c>
      <c r="I334" s="12"/>
      <c r="J334" s="111"/>
      <c r="K334" s="114"/>
      <c r="L334" s="13">
        <v>3</v>
      </c>
      <c r="M334" s="5" t="s">
        <v>879</v>
      </c>
      <c r="N334" s="5">
        <v>134415830.8926</v>
      </c>
      <c r="O334" s="5">
        <v>-1564740.79</v>
      </c>
      <c r="P334" s="5">
        <v>34716659.942699999</v>
      </c>
      <c r="Q334" s="6">
        <f t="shared" si="36"/>
        <v>167567750.04530001</v>
      </c>
    </row>
    <row r="335" spans="1:17" ht="24.95" customHeight="1">
      <c r="A335" s="116"/>
      <c r="B335" s="115"/>
      <c r="C335" s="1">
        <v>27</v>
      </c>
      <c r="D335" s="5" t="s">
        <v>370</v>
      </c>
      <c r="E335" s="5">
        <v>100251768.1587</v>
      </c>
      <c r="F335" s="5">
        <v>0</v>
      </c>
      <c r="G335" s="5">
        <v>28121781.5306</v>
      </c>
      <c r="H335" s="6">
        <f t="shared" si="35"/>
        <v>128373549.6893</v>
      </c>
      <c r="I335" s="12"/>
      <c r="J335" s="111"/>
      <c r="K335" s="114"/>
      <c r="L335" s="13">
        <v>4</v>
      </c>
      <c r="M335" s="5" t="s">
        <v>721</v>
      </c>
      <c r="N335" s="5">
        <v>145943643.6778</v>
      </c>
      <c r="O335" s="5">
        <v>-1564740.79</v>
      </c>
      <c r="P335" s="5">
        <v>38455567.004699998</v>
      </c>
      <c r="Q335" s="6">
        <f t="shared" si="36"/>
        <v>182834469.89250001</v>
      </c>
    </row>
    <row r="336" spans="1:17" ht="24.95" customHeight="1">
      <c r="A336" s="1"/>
      <c r="B336" s="105" t="s">
        <v>829</v>
      </c>
      <c r="C336" s="106"/>
      <c r="D336" s="107"/>
      <c r="E336" s="15">
        <f>SUM(E309:E335)</f>
        <v>2962636053.2528005</v>
      </c>
      <c r="F336" s="15">
        <f t="shared" ref="F336:H336" si="38">SUM(F309:F335)</f>
        <v>0</v>
      </c>
      <c r="G336" s="15">
        <f t="shared" si="38"/>
        <v>846616542.76639998</v>
      </c>
      <c r="H336" s="15">
        <f t="shared" si="38"/>
        <v>3809252596.0191994</v>
      </c>
      <c r="I336" s="12"/>
      <c r="J336" s="111"/>
      <c r="K336" s="114"/>
      <c r="L336" s="13">
        <v>5</v>
      </c>
      <c r="M336" s="5" t="s">
        <v>722</v>
      </c>
      <c r="N336" s="5">
        <v>137289902.96059999</v>
      </c>
      <c r="O336" s="5">
        <v>-1564740.79</v>
      </c>
      <c r="P336" s="5">
        <v>33864076.939599998</v>
      </c>
      <c r="Q336" s="6">
        <f t="shared" si="36"/>
        <v>169589239.11019999</v>
      </c>
    </row>
    <row r="337" spans="1:17" ht="24.95" customHeight="1">
      <c r="A337" s="116">
        <v>17</v>
      </c>
      <c r="B337" s="113" t="s">
        <v>42</v>
      </c>
      <c r="C337" s="1">
        <v>1</v>
      </c>
      <c r="D337" s="5" t="s">
        <v>371</v>
      </c>
      <c r="E337" s="5">
        <v>104690733.6768</v>
      </c>
      <c r="F337" s="5">
        <v>0</v>
      </c>
      <c r="G337" s="5">
        <v>31082530.333700001</v>
      </c>
      <c r="H337" s="6">
        <f t="shared" si="35"/>
        <v>135773264.01050001</v>
      </c>
      <c r="I337" s="12"/>
      <c r="J337" s="111"/>
      <c r="K337" s="114"/>
      <c r="L337" s="13">
        <v>6</v>
      </c>
      <c r="M337" s="5" t="s">
        <v>723</v>
      </c>
      <c r="N337" s="5">
        <v>124400192.03479999</v>
      </c>
      <c r="O337" s="5">
        <v>-1564740.79</v>
      </c>
      <c r="P337" s="5">
        <v>27826258.108100001</v>
      </c>
      <c r="Q337" s="6">
        <f t="shared" si="36"/>
        <v>150661709.3529</v>
      </c>
    </row>
    <row r="338" spans="1:17" ht="24.95" customHeight="1">
      <c r="A338" s="116"/>
      <c r="B338" s="114"/>
      <c r="C338" s="1">
        <v>2</v>
      </c>
      <c r="D338" s="5" t="s">
        <v>372</v>
      </c>
      <c r="E338" s="5">
        <v>123818906.8109</v>
      </c>
      <c r="F338" s="5">
        <v>0</v>
      </c>
      <c r="G338" s="5">
        <v>36378984.744900003</v>
      </c>
      <c r="H338" s="6">
        <f t="shared" si="35"/>
        <v>160197891.55580002</v>
      </c>
      <c r="I338" s="12"/>
      <c r="J338" s="111"/>
      <c r="K338" s="114"/>
      <c r="L338" s="13">
        <v>7</v>
      </c>
      <c r="M338" s="5" t="s">
        <v>724</v>
      </c>
      <c r="N338" s="5">
        <v>142082770.39160001</v>
      </c>
      <c r="O338" s="5">
        <v>-1564740.79</v>
      </c>
      <c r="P338" s="5">
        <v>37278724.066</v>
      </c>
      <c r="Q338" s="6">
        <f t="shared" si="36"/>
        <v>177796753.66760004</v>
      </c>
    </row>
    <row r="339" spans="1:17" ht="24.95" customHeight="1">
      <c r="A339" s="116"/>
      <c r="B339" s="114"/>
      <c r="C339" s="1">
        <v>3</v>
      </c>
      <c r="D339" s="5" t="s">
        <v>373</v>
      </c>
      <c r="E339" s="5">
        <v>153662640.1496</v>
      </c>
      <c r="F339" s="5">
        <v>0</v>
      </c>
      <c r="G339" s="5">
        <v>43705769.879799999</v>
      </c>
      <c r="H339" s="6">
        <f t="shared" si="35"/>
        <v>197368410.02939999</v>
      </c>
      <c r="I339" s="12"/>
      <c r="J339" s="111"/>
      <c r="K339" s="114"/>
      <c r="L339" s="13">
        <v>8</v>
      </c>
      <c r="M339" s="5" t="s">
        <v>725</v>
      </c>
      <c r="N339" s="5">
        <v>121240751.2834</v>
      </c>
      <c r="O339" s="5">
        <v>-1564740.79</v>
      </c>
      <c r="P339" s="5">
        <v>31650353.871800002</v>
      </c>
      <c r="Q339" s="6">
        <f t="shared" si="36"/>
        <v>151326364.36519998</v>
      </c>
    </row>
    <row r="340" spans="1:17" ht="24.95" customHeight="1">
      <c r="A340" s="116"/>
      <c r="B340" s="114"/>
      <c r="C340" s="1">
        <v>4</v>
      </c>
      <c r="D340" s="5" t="s">
        <v>374</v>
      </c>
      <c r="E340" s="5">
        <v>116227824.3671</v>
      </c>
      <c r="F340" s="5">
        <v>0</v>
      </c>
      <c r="G340" s="5">
        <v>31801344.803599998</v>
      </c>
      <c r="H340" s="6">
        <f t="shared" si="35"/>
        <v>148029169.17070001</v>
      </c>
      <c r="I340" s="12"/>
      <c r="J340" s="111"/>
      <c r="K340" s="114"/>
      <c r="L340" s="13">
        <v>9</v>
      </c>
      <c r="M340" s="5" t="s">
        <v>726</v>
      </c>
      <c r="N340" s="5">
        <v>137235499.8143</v>
      </c>
      <c r="O340" s="5">
        <v>-1564740.79</v>
      </c>
      <c r="P340" s="5">
        <v>31345094.3574</v>
      </c>
      <c r="Q340" s="6">
        <f t="shared" si="36"/>
        <v>167015853.38170001</v>
      </c>
    </row>
    <row r="341" spans="1:17" ht="24.95" customHeight="1">
      <c r="A341" s="116"/>
      <c r="B341" s="114"/>
      <c r="C341" s="1">
        <v>5</v>
      </c>
      <c r="D341" s="5" t="s">
        <v>375</v>
      </c>
      <c r="E341" s="5">
        <v>99733612.288299993</v>
      </c>
      <c r="F341" s="5">
        <v>0</v>
      </c>
      <c r="G341" s="5">
        <v>27490754.738600001</v>
      </c>
      <c r="H341" s="6">
        <f t="shared" si="35"/>
        <v>127224367.02689999</v>
      </c>
      <c r="I341" s="12"/>
      <c r="J341" s="111"/>
      <c r="K341" s="114"/>
      <c r="L341" s="13">
        <v>10</v>
      </c>
      <c r="M341" s="5" t="s">
        <v>727</v>
      </c>
      <c r="N341" s="5">
        <v>123904550.23289999</v>
      </c>
      <c r="O341" s="5">
        <v>-1564740.79</v>
      </c>
      <c r="P341" s="5">
        <v>29852552.112399999</v>
      </c>
      <c r="Q341" s="6">
        <f t="shared" si="36"/>
        <v>152192361.5553</v>
      </c>
    </row>
    <row r="342" spans="1:17" ht="24.95" customHeight="1">
      <c r="A342" s="116"/>
      <c r="B342" s="114"/>
      <c r="C342" s="1">
        <v>6</v>
      </c>
      <c r="D342" s="5" t="s">
        <v>376</v>
      </c>
      <c r="E342" s="5">
        <v>97836025.166299999</v>
      </c>
      <c r="F342" s="5">
        <v>0</v>
      </c>
      <c r="G342" s="5">
        <v>28672330.3829</v>
      </c>
      <c r="H342" s="6">
        <f t="shared" si="35"/>
        <v>126508355.5492</v>
      </c>
      <c r="I342" s="12"/>
      <c r="J342" s="111"/>
      <c r="K342" s="114"/>
      <c r="L342" s="13">
        <v>11</v>
      </c>
      <c r="M342" s="5" t="s">
        <v>728</v>
      </c>
      <c r="N342" s="5">
        <v>114897571.3759</v>
      </c>
      <c r="O342" s="5">
        <v>-1564740.79</v>
      </c>
      <c r="P342" s="5">
        <v>30495712.890500002</v>
      </c>
      <c r="Q342" s="6">
        <f t="shared" si="36"/>
        <v>143828543.47639999</v>
      </c>
    </row>
    <row r="343" spans="1:17" ht="24.95" customHeight="1">
      <c r="A343" s="116"/>
      <c r="B343" s="114"/>
      <c r="C343" s="1">
        <v>7</v>
      </c>
      <c r="D343" s="5" t="s">
        <v>377</v>
      </c>
      <c r="E343" s="5">
        <v>137334919.64219999</v>
      </c>
      <c r="F343" s="5">
        <v>0</v>
      </c>
      <c r="G343" s="5">
        <v>39026655.161499999</v>
      </c>
      <c r="H343" s="6">
        <f t="shared" si="35"/>
        <v>176361574.8037</v>
      </c>
      <c r="I343" s="12"/>
      <c r="J343" s="111"/>
      <c r="K343" s="114"/>
      <c r="L343" s="13">
        <v>12</v>
      </c>
      <c r="M343" s="5" t="s">
        <v>729</v>
      </c>
      <c r="N343" s="5">
        <v>136799538.2227</v>
      </c>
      <c r="O343" s="5">
        <v>-1564740.79</v>
      </c>
      <c r="P343" s="5">
        <v>31558205.308899999</v>
      </c>
      <c r="Q343" s="6">
        <f t="shared" si="36"/>
        <v>166793002.74160001</v>
      </c>
    </row>
    <row r="344" spans="1:17" ht="24.95" customHeight="1">
      <c r="A344" s="116"/>
      <c r="B344" s="114"/>
      <c r="C344" s="1">
        <v>8</v>
      </c>
      <c r="D344" s="5" t="s">
        <v>378</v>
      </c>
      <c r="E344" s="5">
        <v>115260941.16590001</v>
      </c>
      <c r="F344" s="5">
        <v>0</v>
      </c>
      <c r="G344" s="5">
        <v>32490649.461800002</v>
      </c>
      <c r="H344" s="6">
        <f t="shared" si="35"/>
        <v>147751590.6277</v>
      </c>
      <c r="I344" s="12"/>
      <c r="J344" s="111"/>
      <c r="K344" s="114"/>
      <c r="L344" s="13">
        <v>13</v>
      </c>
      <c r="M344" s="5" t="s">
        <v>730</v>
      </c>
      <c r="N344" s="5">
        <v>143530320.85870001</v>
      </c>
      <c r="O344" s="5">
        <v>-1564740.79</v>
      </c>
      <c r="P344" s="5">
        <v>35625130.6316</v>
      </c>
      <c r="Q344" s="6">
        <f t="shared" si="36"/>
        <v>177590710.70030001</v>
      </c>
    </row>
    <row r="345" spans="1:17" ht="24.95" customHeight="1">
      <c r="A345" s="116"/>
      <c r="B345" s="114"/>
      <c r="C345" s="1">
        <v>9</v>
      </c>
      <c r="D345" s="5" t="s">
        <v>379</v>
      </c>
      <c r="E345" s="5">
        <v>100960935.2404</v>
      </c>
      <c r="F345" s="5">
        <v>0</v>
      </c>
      <c r="G345" s="5">
        <v>29353700.7993</v>
      </c>
      <c r="H345" s="6">
        <f t="shared" si="35"/>
        <v>130314636.0397</v>
      </c>
      <c r="I345" s="12"/>
      <c r="J345" s="111"/>
      <c r="K345" s="114"/>
      <c r="L345" s="13">
        <v>14</v>
      </c>
      <c r="M345" s="5" t="s">
        <v>731</v>
      </c>
      <c r="N345" s="5">
        <v>129328422.8502</v>
      </c>
      <c r="O345" s="5">
        <v>-1564740.79</v>
      </c>
      <c r="P345" s="5">
        <v>32062656.052299999</v>
      </c>
      <c r="Q345" s="6">
        <f t="shared" si="36"/>
        <v>159826338.11249998</v>
      </c>
    </row>
    <row r="346" spans="1:17" ht="24.95" customHeight="1">
      <c r="A346" s="116"/>
      <c r="B346" s="114"/>
      <c r="C346" s="1">
        <v>10</v>
      </c>
      <c r="D346" s="5" t="s">
        <v>380</v>
      </c>
      <c r="E346" s="5">
        <v>106659732.5662</v>
      </c>
      <c r="F346" s="5">
        <v>0</v>
      </c>
      <c r="G346" s="5">
        <v>29900537.0977</v>
      </c>
      <c r="H346" s="6">
        <f t="shared" si="35"/>
        <v>136560269.66390002</v>
      </c>
      <c r="I346" s="12"/>
      <c r="J346" s="111"/>
      <c r="K346" s="114"/>
      <c r="L346" s="13">
        <v>15</v>
      </c>
      <c r="M346" s="5" t="s">
        <v>732</v>
      </c>
      <c r="N346" s="5">
        <v>115805680.08050001</v>
      </c>
      <c r="O346" s="5">
        <v>-1564740.79</v>
      </c>
      <c r="P346" s="5">
        <v>28441092.2509</v>
      </c>
      <c r="Q346" s="6">
        <f t="shared" si="36"/>
        <v>142682031.54140002</v>
      </c>
    </row>
    <row r="347" spans="1:17" ht="24.95" customHeight="1">
      <c r="A347" s="116"/>
      <c r="B347" s="114"/>
      <c r="C347" s="1">
        <v>11</v>
      </c>
      <c r="D347" s="5" t="s">
        <v>381</v>
      </c>
      <c r="E347" s="5">
        <v>148369876.65149999</v>
      </c>
      <c r="F347" s="5">
        <v>0</v>
      </c>
      <c r="G347" s="5">
        <v>40866772.877400003</v>
      </c>
      <c r="H347" s="6">
        <f t="shared" si="35"/>
        <v>189236649.5289</v>
      </c>
      <c r="I347" s="12"/>
      <c r="J347" s="111"/>
      <c r="K347" s="114"/>
      <c r="L347" s="13">
        <v>16</v>
      </c>
      <c r="M347" s="5" t="s">
        <v>733</v>
      </c>
      <c r="N347" s="5">
        <v>128687659.94320001</v>
      </c>
      <c r="O347" s="5">
        <v>-1564740.79</v>
      </c>
      <c r="P347" s="5">
        <v>37382286.801399998</v>
      </c>
      <c r="Q347" s="6">
        <f t="shared" si="36"/>
        <v>164505205.95460001</v>
      </c>
    </row>
    <row r="348" spans="1:17" ht="24.95" customHeight="1">
      <c r="A348" s="116"/>
      <c r="B348" s="114"/>
      <c r="C348" s="1">
        <v>12</v>
      </c>
      <c r="D348" s="5" t="s">
        <v>382</v>
      </c>
      <c r="E348" s="5">
        <v>109699278.15989999</v>
      </c>
      <c r="F348" s="5">
        <v>0</v>
      </c>
      <c r="G348" s="5">
        <v>30561654.3178</v>
      </c>
      <c r="H348" s="6">
        <f t="shared" si="35"/>
        <v>140260932.4777</v>
      </c>
      <c r="I348" s="12"/>
      <c r="J348" s="111"/>
      <c r="K348" s="114"/>
      <c r="L348" s="13">
        <v>17</v>
      </c>
      <c r="M348" s="5" t="s">
        <v>734</v>
      </c>
      <c r="N348" s="5">
        <v>127648056.87980001</v>
      </c>
      <c r="O348" s="5">
        <v>-1564740.79</v>
      </c>
      <c r="P348" s="5">
        <v>34742272.232100002</v>
      </c>
      <c r="Q348" s="6">
        <f t="shared" si="36"/>
        <v>160825588.32190001</v>
      </c>
    </row>
    <row r="349" spans="1:17" ht="24.95" customHeight="1">
      <c r="A349" s="116"/>
      <c r="B349" s="114"/>
      <c r="C349" s="1">
        <v>13</v>
      </c>
      <c r="D349" s="5" t="s">
        <v>383</v>
      </c>
      <c r="E349" s="5">
        <v>92604072.031299993</v>
      </c>
      <c r="F349" s="5">
        <v>0</v>
      </c>
      <c r="G349" s="5">
        <v>29247006.1263</v>
      </c>
      <c r="H349" s="6">
        <f t="shared" si="35"/>
        <v>121851078.15759999</v>
      </c>
      <c r="I349" s="12"/>
      <c r="J349" s="111"/>
      <c r="K349" s="114"/>
      <c r="L349" s="13">
        <v>18</v>
      </c>
      <c r="M349" s="5" t="s">
        <v>735</v>
      </c>
      <c r="N349" s="5">
        <v>142929636.97490001</v>
      </c>
      <c r="O349" s="5">
        <v>-1564740.79</v>
      </c>
      <c r="P349" s="5">
        <v>36831413.783399999</v>
      </c>
      <c r="Q349" s="6">
        <f t="shared" si="36"/>
        <v>178196309.96830001</v>
      </c>
    </row>
    <row r="350" spans="1:17" ht="24.95" customHeight="1">
      <c r="A350" s="116"/>
      <c r="B350" s="114"/>
      <c r="C350" s="1">
        <v>14</v>
      </c>
      <c r="D350" s="5" t="s">
        <v>384</v>
      </c>
      <c r="E350" s="5">
        <v>127281341.9692</v>
      </c>
      <c r="F350" s="5">
        <v>0</v>
      </c>
      <c r="G350" s="5">
        <v>37840068.417000003</v>
      </c>
      <c r="H350" s="6">
        <f t="shared" si="35"/>
        <v>165121410.38620001</v>
      </c>
      <c r="I350" s="12"/>
      <c r="J350" s="111"/>
      <c r="K350" s="114"/>
      <c r="L350" s="13">
        <v>19</v>
      </c>
      <c r="M350" s="5" t="s">
        <v>736</v>
      </c>
      <c r="N350" s="5">
        <v>131775365.2115</v>
      </c>
      <c r="O350" s="5">
        <v>-1564740.79</v>
      </c>
      <c r="P350" s="5">
        <v>29100539.104400001</v>
      </c>
      <c r="Q350" s="6">
        <f t="shared" si="36"/>
        <v>159311163.52590001</v>
      </c>
    </row>
    <row r="351" spans="1:17" ht="24.95" customHeight="1">
      <c r="A351" s="116"/>
      <c r="B351" s="114"/>
      <c r="C351" s="1">
        <v>15</v>
      </c>
      <c r="D351" s="5" t="s">
        <v>385</v>
      </c>
      <c r="E351" s="5">
        <v>143158925.27149999</v>
      </c>
      <c r="F351" s="5">
        <v>0</v>
      </c>
      <c r="G351" s="5">
        <v>40760704.591899998</v>
      </c>
      <c r="H351" s="6">
        <f t="shared" si="35"/>
        <v>183919629.86339998</v>
      </c>
      <c r="I351" s="12"/>
      <c r="J351" s="111"/>
      <c r="K351" s="114"/>
      <c r="L351" s="13">
        <v>20</v>
      </c>
      <c r="M351" s="5" t="s">
        <v>737</v>
      </c>
      <c r="N351" s="5">
        <v>119917505.06209999</v>
      </c>
      <c r="O351" s="5">
        <v>-1564740.79</v>
      </c>
      <c r="P351" s="5">
        <v>25934985.412099998</v>
      </c>
      <c r="Q351" s="6">
        <f t="shared" si="36"/>
        <v>144287749.68419999</v>
      </c>
    </row>
    <row r="352" spans="1:17" ht="24.95" customHeight="1">
      <c r="A352" s="116"/>
      <c r="B352" s="114"/>
      <c r="C352" s="1">
        <v>16</v>
      </c>
      <c r="D352" s="5" t="s">
        <v>386</v>
      </c>
      <c r="E352" s="5">
        <v>104921706.9104</v>
      </c>
      <c r="F352" s="5">
        <v>0</v>
      </c>
      <c r="G352" s="5">
        <v>30801003.946199998</v>
      </c>
      <c r="H352" s="6">
        <f t="shared" si="35"/>
        <v>135722710.85659999</v>
      </c>
      <c r="I352" s="12"/>
      <c r="J352" s="111"/>
      <c r="K352" s="114"/>
      <c r="L352" s="13">
        <v>21</v>
      </c>
      <c r="M352" s="5" t="s">
        <v>738</v>
      </c>
      <c r="N352" s="5">
        <v>123616497.2898</v>
      </c>
      <c r="O352" s="5">
        <v>-1564740.79</v>
      </c>
      <c r="P352" s="5">
        <v>33677761.453900002</v>
      </c>
      <c r="Q352" s="6">
        <f t="shared" si="36"/>
        <v>155729517.95370001</v>
      </c>
    </row>
    <row r="353" spans="1:17" ht="24.95" customHeight="1">
      <c r="A353" s="116"/>
      <c r="B353" s="114"/>
      <c r="C353" s="1">
        <v>17</v>
      </c>
      <c r="D353" s="5" t="s">
        <v>387</v>
      </c>
      <c r="E353" s="5">
        <v>111027054.9994</v>
      </c>
      <c r="F353" s="5">
        <v>0</v>
      </c>
      <c r="G353" s="5">
        <v>33135202.212200001</v>
      </c>
      <c r="H353" s="6">
        <f t="shared" si="35"/>
        <v>144162257.21160001</v>
      </c>
      <c r="I353" s="12"/>
      <c r="J353" s="111"/>
      <c r="K353" s="114"/>
      <c r="L353" s="13">
        <v>22</v>
      </c>
      <c r="M353" s="5" t="s">
        <v>739</v>
      </c>
      <c r="N353" s="5">
        <v>118938278.53740001</v>
      </c>
      <c r="O353" s="5">
        <v>-1564740.79</v>
      </c>
      <c r="P353" s="5">
        <v>32472870.274300002</v>
      </c>
      <c r="Q353" s="6">
        <f t="shared" si="36"/>
        <v>149846408.02169999</v>
      </c>
    </row>
    <row r="354" spans="1:17" ht="24.95" customHeight="1">
      <c r="A354" s="116"/>
      <c r="B354" s="114"/>
      <c r="C354" s="1">
        <v>18</v>
      </c>
      <c r="D354" s="5" t="s">
        <v>388</v>
      </c>
      <c r="E354" s="5">
        <v>115799277.42120001</v>
      </c>
      <c r="F354" s="5">
        <v>0</v>
      </c>
      <c r="G354" s="5">
        <v>35225178.946900003</v>
      </c>
      <c r="H354" s="6">
        <f t="shared" si="35"/>
        <v>151024456.36810002</v>
      </c>
      <c r="I354" s="12"/>
      <c r="J354" s="112"/>
      <c r="K354" s="115"/>
      <c r="L354" s="13">
        <v>23</v>
      </c>
      <c r="M354" s="5" t="s">
        <v>740</v>
      </c>
      <c r="N354" s="5">
        <v>111504609.94949999</v>
      </c>
      <c r="O354" s="5">
        <v>-1564740.79</v>
      </c>
      <c r="P354" s="5">
        <v>29181134.297600001</v>
      </c>
      <c r="Q354" s="6">
        <f t="shared" si="36"/>
        <v>139121003.45709997</v>
      </c>
    </row>
    <row r="355" spans="1:17" ht="24.95" customHeight="1">
      <c r="A355" s="116"/>
      <c r="B355" s="114"/>
      <c r="C355" s="1">
        <v>19</v>
      </c>
      <c r="D355" s="5" t="s">
        <v>389</v>
      </c>
      <c r="E355" s="5">
        <v>119637628.75</v>
      </c>
      <c r="F355" s="5">
        <v>0</v>
      </c>
      <c r="G355" s="5">
        <v>33929948.768299997</v>
      </c>
      <c r="H355" s="6">
        <f t="shared" si="35"/>
        <v>153567577.5183</v>
      </c>
      <c r="I355" s="12"/>
      <c r="J355" s="19"/>
      <c r="K355" s="105" t="s">
        <v>846</v>
      </c>
      <c r="L355" s="106"/>
      <c r="M355" s="107"/>
      <c r="N355" s="15">
        <f>SUM(N332:N354)</f>
        <v>2946192014.9223003</v>
      </c>
      <c r="O355" s="15">
        <f t="shared" ref="O355:P355" si="39">SUM(O332:O354)</f>
        <v>-35989038.169999987</v>
      </c>
      <c r="P355" s="15">
        <f t="shared" si="39"/>
        <v>744366151.14599991</v>
      </c>
      <c r="Q355" s="8">
        <f t="shared" si="36"/>
        <v>3654569127.8983002</v>
      </c>
    </row>
    <row r="356" spans="1:17" ht="24.95" customHeight="1">
      <c r="A356" s="116"/>
      <c r="B356" s="114"/>
      <c r="C356" s="1">
        <v>20</v>
      </c>
      <c r="D356" s="5" t="s">
        <v>390</v>
      </c>
      <c r="E356" s="5">
        <v>120672097.67910001</v>
      </c>
      <c r="F356" s="5">
        <v>0</v>
      </c>
      <c r="G356" s="5">
        <v>34403358.530500002</v>
      </c>
      <c r="H356" s="6">
        <f t="shared" si="35"/>
        <v>155075456.2096</v>
      </c>
      <c r="I356" s="12"/>
      <c r="J356" s="110">
        <v>34</v>
      </c>
      <c r="K356" s="113" t="s">
        <v>59</v>
      </c>
      <c r="L356" s="13">
        <v>1</v>
      </c>
      <c r="M356" s="5" t="s">
        <v>741</v>
      </c>
      <c r="N356" s="5">
        <v>110676407.5775</v>
      </c>
      <c r="O356" s="5">
        <v>0</v>
      </c>
      <c r="P356" s="5">
        <v>27764034.898800001</v>
      </c>
      <c r="Q356" s="6">
        <f t="shared" si="36"/>
        <v>138440442.4763</v>
      </c>
    </row>
    <row r="357" spans="1:17" ht="24.95" customHeight="1">
      <c r="A357" s="116"/>
      <c r="B357" s="114"/>
      <c r="C357" s="1">
        <v>21</v>
      </c>
      <c r="D357" s="5" t="s">
        <v>391</v>
      </c>
      <c r="E357" s="5">
        <v>113045559.44499999</v>
      </c>
      <c r="F357" s="5">
        <v>0</v>
      </c>
      <c r="G357" s="5">
        <v>33129564.7245</v>
      </c>
      <c r="H357" s="6">
        <f t="shared" si="35"/>
        <v>146175124.16949999</v>
      </c>
      <c r="I357" s="12"/>
      <c r="J357" s="111"/>
      <c r="K357" s="114"/>
      <c r="L357" s="13">
        <v>2</v>
      </c>
      <c r="M357" s="5" t="s">
        <v>742</v>
      </c>
      <c r="N357" s="5">
        <v>189392820.87670001</v>
      </c>
      <c r="O357" s="5">
        <v>0</v>
      </c>
      <c r="P357" s="5">
        <v>36256040.004100002</v>
      </c>
      <c r="Q357" s="6">
        <f t="shared" si="36"/>
        <v>225648860.88080001</v>
      </c>
    </row>
    <row r="358" spans="1:17" ht="24.95" customHeight="1">
      <c r="A358" s="116"/>
      <c r="B358" s="114"/>
      <c r="C358" s="1">
        <v>22</v>
      </c>
      <c r="D358" s="5" t="s">
        <v>392</v>
      </c>
      <c r="E358" s="5">
        <v>103692070.2436</v>
      </c>
      <c r="F358" s="5">
        <v>0</v>
      </c>
      <c r="G358" s="5">
        <v>30833576.096799999</v>
      </c>
      <c r="H358" s="6">
        <f t="shared" si="35"/>
        <v>134525646.34039998</v>
      </c>
      <c r="I358" s="12"/>
      <c r="J358" s="111"/>
      <c r="K358" s="114"/>
      <c r="L358" s="13">
        <v>3</v>
      </c>
      <c r="M358" s="5" t="s">
        <v>743</v>
      </c>
      <c r="N358" s="5">
        <v>130078029.81999999</v>
      </c>
      <c r="O358" s="5">
        <v>0</v>
      </c>
      <c r="P358" s="5">
        <v>31048393.422600001</v>
      </c>
      <c r="Q358" s="6">
        <f t="shared" si="36"/>
        <v>161126423.24259999</v>
      </c>
    </row>
    <row r="359" spans="1:17" ht="24.95" customHeight="1">
      <c r="A359" s="116"/>
      <c r="B359" s="114"/>
      <c r="C359" s="1">
        <v>23</v>
      </c>
      <c r="D359" s="5" t="s">
        <v>393</v>
      </c>
      <c r="E359" s="5">
        <v>127252826.72920001</v>
      </c>
      <c r="F359" s="5">
        <v>0</v>
      </c>
      <c r="G359" s="5">
        <v>35260047.8517</v>
      </c>
      <c r="H359" s="6">
        <f t="shared" si="35"/>
        <v>162512874.58090001</v>
      </c>
      <c r="I359" s="12"/>
      <c r="J359" s="111"/>
      <c r="K359" s="114"/>
      <c r="L359" s="13">
        <v>4</v>
      </c>
      <c r="M359" s="5" t="s">
        <v>744</v>
      </c>
      <c r="N359" s="5">
        <v>155313945.5133</v>
      </c>
      <c r="O359" s="5">
        <v>0</v>
      </c>
      <c r="P359" s="5">
        <v>27823889.705499999</v>
      </c>
      <c r="Q359" s="6">
        <f t="shared" si="36"/>
        <v>183137835.21880001</v>
      </c>
    </row>
    <row r="360" spans="1:17" ht="24.95" customHeight="1">
      <c r="A360" s="116"/>
      <c r="B360" s="114"/>
      <c r="C360" s="1">
        <v>24</v>
      </c>
      <c r="D360" s="5" t="s">
        <v>394</v>
      </c>
      <c r="E360" s="5">
        <v>94104541.482600003</v>
      </c>
      <c r="F360" s="5">
        <v>0</v>
      </c>
      <c r="G360" s="5">
        <v>27311538.3114</v>
      </c>
      <c r="H360" s="6">
        <f t="shared" si="35"/>
        <v>121416079.794</v>
      </c>
      <c r="I360" s="12"/>
      <c r="J360" s="111"/>
      <c r="K360" s="114"/>
      <c r="L360" s="13">
        <v>5</v>
      </c>
      <c r="M360" s="5" t="s">
        <v>745</v>
      </c>
      <c r="N360" s="5">
        <v>167792716.97920001</v>
      </c>
      <c r="O360" s="5">
        <v>0</v>
      </c>
      <c r="P360" s="5">
        <v>38748644.712099999</v>
      </c>
      <c r="Q360" s="6">
        <f t="shared" si="36"/>
        <v>206541361.6913</v>
      </c>
    </row>
    <row r="361" spans="1:17" ht="24.95" customHeight="1">
      <c r="A361" s="116"/>
      <c r="B361" s="114"/>
      <c r="C361" s="1">
        <v>25</v>
      </c>
      <c r="D361" s="5" t="s">
        <v>395</v>
      </c>
      <c r="E361" s="5">
        <v>118112436.9113</v>
      </c>
      <c r="F361" s="5">
        <v>0</v>
      </c>
      <c r="G361" s="5">
        <v>31002352.7322</v>
      </c>
      <c r="H361" s="6">
        <f t="shared" si="35"/>
        <v>149114789.6435</v>
      </c>
      <c r="I361" s="12"/>
      <c r="J361" s="111"/>
      <c r="K361" s="114"/>
      <c r="L361" s="13">
        <v>6</v>
      </c>
      <c r="M361" s="5" t="s">
        <v>746</v>
      </c>
      <c r="N361" s="5">
        <v>116238483.7369</v>
      </c>
      <c r="O361" s="5">
        <v>0</v>
      </c>
      <c r="P361" s="5">
        <v>27564495.6767</v>
      </c>
      <c r="Q361" s="6">
        <f t="shared" si="36"/>
        <v>143802979.4136</v>
      </c>
    </row>
    <row r="362" spans="1:17" ht="24.95" customHeight="1">
      <c r="A362" s="116"/>
      <c r="B362" s="114"/>
      <c r="C362" s="1">
        <v>26</v>
      </c>
      <c r="D362" s="5" t="s">
        <v>396</v>
      </c>
      <c r="E362" s="5">
        <v>107422662.74959999</v>
      </c>
      <c r="F362" s="5">
        <v>0</v>
      </c>
      <c r="G362" s="5">
        <v>31065548.272300001</v>
      </c>
      <c r="H362" s="6">
        <f t="shared" si="35"/>
        <v>138488211.0219</v>
      </c>
      <c r="I362" s="12"/>
      <c r="J362" s="111"/>
      <c r="K362" s="114"/>
      <c r="L362" s="13">
        <v>7</v>
      </c>
      <c r="M362" s="5" t="s">
        <v>747</v>
      </c>
      <c r="N362" s="5">
        <v>111801440.5405</v>
      </c>
      <c r="O362" s="5">
        <v>0</v>
      </c>
      <c r="P362" s="5">
        <v>31447471.866599999</v>
      </c>
      <c r="Q362" s="6">
        <f t="shared" si="36"/>
        <v>143248912.40709999</v>
      </c>
    </row>
    <row r="363" spans="1:17" ht="24.95" customHeight="1">
      <c r="A363" s="116"/>
      <c r="B363" s="115"/>
      <c r="C363" s="1">
        <v>27</v>
      </c>
      <c r="D363" s="5" t="s">
        <v>397</v>
      </c>
      <c r="E363" s="5">
        <v>99540487.080799997</v>
      </c>
      <c r="F363" s="5">
        <v>0</v>
      </c>
      <c r="G363" s="5">
        <v>28560137.419599999</v>
      </c>
      <c r="H363" s="6">
        <f t="shared" si="35"/>
        <v>128100624.50039999</v>
      </c>
      <c r="I363" s="12"/>
      <c r="J363" s="111"/>
      <c r="K363" s="114"/>
      <c r="L363" s="13">
        <v>8</v>
      </c>
      <c r="M363" s="5" t="s">
        <v>748</v>
      </c>
      <c r="N363" s="5">
        <v>173531125.56079999</v>
      </c>
      <c r="O363" s="5">
        <v>0</v>
      </c>
      <c r="P363" s="5">
        <v>35344924.567900002</v>
      </c>
      <c r="Q363" s="6">
        <f t="shared" si="36"/>
        <v>208876050.12869999</v>
      </c>
    </row>
    <row r="364" spans="1:17" ht="24.95" customHeight="1">
      <c r="A364" s="1"/>
      <c r="B364" s="105" t="s">
        <v>830</v>
      </c>
      <c r="C364" s="106"/>
      <c r="D364" s="107"/>
      <c r="E364" s="15">
        <f>SUM(E337:E363)</f>
        <v>3112528115.5592999</v>
      </c>
      <c r="F364" s="15">
        <f t="shared" ref="F364:H364" si="40">SUM(F337:F363)</f>
        <v>0</v>
      </c>
      <c r="G364" s="15">
        <f t="shared" si="40"/>
        <v>893836921.54680014</v>
      </c>
      <c r="H364" s="15">
        <f t="shared" si="40"/>
        <v>4006365037.1061006</v>
      </c>
      <c r="I364" s="12"/>
      <c r="J364" s="111"/>
      <c r="K364" s="114"/>
      <c r="L364" s="13">
        <v>9</v>
      </c>
      <c r="M364" s="5" t="s">
        <v>749</v>
      </c>
      <c r="N364" s="5">
        <v>123526270.6488</v>
      </c>
      <c r="O364" s="5">
        <v>0</v>
      </c>
      <c r="P364" s="5">
        <v>28084884.5024</v>
      </c>
      <c r="Q364" s="6">
        <f t="shared" si="36"/>
        <v>151611155.1512</v>
      </c>
    </row>
    <row r="365" spans="1:17" ht="24.95" customHeight="1">
      <c r="A365" s="116">
        <v>18</v>
      </c>
      <c r="B365" s="113" t="s">
        <v>43</v>
      </c>
      <c r="C365" s="1">
        <v>1</v>
      </c>
      <c r="D365" s="5" t="s">
        <v>398</v>
      </c>
      <c r="E365" s="5">
        <v>186368489.49430001</v>
      </c>
      <c r="F365" s="5">
        <v>0</v>
      </c>
      <c r="G365" s="5">
        <v>41067416.362899996</v>
      </c>
      <c r="H365" s="6">
        <f t="shared" si="35"/>
        <v>227435905.8572</v>
      </c>
      <c r="I365" s="12"/>
      <c r="J365" s="111"/>
      <c r="K365" s="114"/>
      <c r="L365" s="13">
        <v>10</v>
      </c>
      <c r="M365" s="5" t="s">
        <v>750</v>
      </c>
      <c r="N365" s="5">
        <v>114051523.4641</v>
      </c>
      <c r="O365" s="5">
        <v>0</v>
      </c>
      <c r="P365" s="5">
        <v>28436983.883000001</v>
      </c>
      <c r="Q365" s="6">
        <f t="shared" si="36"/>
        <v>142488507.34710002</v>
      </c>
    </row>
    <row r="366" spans="1:17" ht="24.95" customHeight="1">
      <c r="A366" s="116"/>
      <c r="B366" s="114"/>
      <c r="C366" s="1">
        <v>2</v>
      </c>
      <c r="D366" s="5" t="s">
        <v>399</v>
      </c>
      <c r="E366" s="5">
        <v>189504388.96830001</v>
      </c>
      <c r="F366" s="5">
        <v>0</v>
      </c>
      <c r="G366" s="5">
        <v>49132990.769500002</v>
      </c>
      <c r="H366" s="6">
        <f t="shared" si="35"/>
        <v>238637379.7378</v>
      </c>
      <c r="I366" s="12"/>
      <c r="J366" s="111"/>
      <c r="K366" s="114"/>
      <c r="L366" s="13">
        <v>11</v>
      </c>
      <c r="M366" s="5" t="s">
        <v>751</v>
      </c>
      <c r="N366" s="5">
        <v>170201144.1279</v>
      </c>
      <c r="O366" s="5">
        <v>0</v>
      </c>
      <c r="P366" s="5">
        <v>37334957.695100002</v>
      </c>
      <c r="Q366" s="6">
        <f t="shared" si="36"/>
        <v>207536101.82300001</v>
      </c>
    </row>
    <row r="367" spans="1:17" ht="24.95" customHeight="1">
      <c r="A367" s="116"/>
      <c r="B367" s="114"/>
      <c r="C367" s="1">
        <v>3</v>
      </c>
      <c r="D367" s="5" t="s">
        <v>400</v>
      </c>
      <c r="E367" s="5">
        <v>156830015.30039999</v>
      </c>
      <c r="F367" s="5">
        <v>0</v>
      </c>
      <c r="G367" s="5">
        <v>43438223.498999998</v>
      </c>
      <c r="H367" s="6">
        <f t="shared" si="35"/>
        <v>200268238.79939997</v>
      </c>
      <c r="I367" s="12"/>
      <c r="J367" s="111"/>
      <c r="K367" s="114"/>
      <c r="L367" s="13">
        <v>12</v>
      </c>
      <c r="M367" s="5" t="s">
        <v>752</v>
      </c>
      <c r="N367" s="5">
        <v>134719708.1363</v>
      </c>
      <c r="O367" s="5">
        <v>0</v>
      </c>
      <c r="P367" s="5">
        <v>31134556.504799999</v>
      </c>
      <c r="Q367" s="6">
        <f t="shared" si="36"/>
        <v>165854264.64109999</v>
      </c>
    </row>
    <row r="368" spans="1:17" ht="24.95" customHeight="1">
      <c r="A368" s="116"/>
      <c r="B368" s="114"/>
      <c r="C368" s="1">
        <v>4</v>
      </c>
      <c r="D368" s="5" t="s">
        <v>401</v>
      </c>
      <c r="E368" s="5">
        <v>120756868.1603</v>
      </c>
      <c r="F368" s="5">
        <v>0</v>
      </c>
      <c r="G368" s="5">
        <v>31219560.687399998</v>
      </c>
      <c r="H368" s="6">
        <f t="shared" si="35"/>
        <v>151976428.8477</v>
      </c>
      <c r="I368" s="12"/>
      <c r="J368" s="111"/>
      <c r="K368" s="114"/>
      <c r="L368" s="13">
        <v>13</v>
      </c>
      <c r="M368" s="5" t="s">
        <v>753</v>
      </c>
      <c r="N368" s="5">
        <v>115789791.77339999</v>
      </c>
      <c r="O368" s="5">
        <v>0</v>
      </c>
      <c r="P368" s="5">
        <v>29528290.127</v>
      </c>
      <c r="Q368" s="6">
        <f t="shared" si="36"/>
        <v>145318081.90039998</v>
      </c>
    </row>
    <row r="369" spans="1:17" ht="24.95" customHeight="1">
      <c r="A369" s="116"/>
      <c r="B369" s="114"/>
      <c r="C369" s="1">
        <v>5</v>
      </c>
      <c r="D369" s="5" t="s">
        <v>402</v>
      </c>
      <c r="E369" s="5">
        <v>198518839.8601</v>
      </c>
      <c r="F369" s="5">
        <v>0</v>
      </c>
      <c r="G369" s="5">
        <v>53446643.173500001</v>
      </c>
      <c r="H369" s="6">
        <f t="shared" si="35"/>
        <v>251965483.0336</v>
      </c>
      <c r="I369" s="12"/>
      <c r="J369" s="111"/>
      <c r="K369" s="114"/>
      <c r="L369" s="13">
        <v>14</v>
      </c>
      <c r="M369" s="5" t="s">
        <v>754</v>
      </c>
      <c r="N369" s="5">
        <v>165852431.94139999</v>
      </c>
      <c r="O369" s="5">
        <v>0</v>
      </c>
      <c r="P369" s="5">
        <v>38525720.356299996</v>
      </c>
      <c r="Q369" s="6">
        <f t="shared" si="36"/>
        <v>204378152.29769999</v>
      </c>
    </row>
    <row r="370" spans="1:17" ht="24.95" customHeight="1">
      <c r="A370" s="116"/>
      <c r="B370" s="114"/>
      <c r="C370" s="1">
        <v>6</v>
      </c>
      <c r="D370" s="5" t="s">
        <v>403</v>
      </c>
      <c r="E370" s="5">
        <v>132989715.3161</v>
      </c>
      <c r="F370" s="5">
        <v>0</v>
      </c>
      <c r="G370" s="5">
        <v>37000282.2443</v>
      </c>
      <c r="H370" s="6">
        <f t="shared" si="35"/>
        <v>169989997.56040001</v>
      </c>
      <c r="I370" s="12"/>
      <c r="J370" s="111"/>
      <c r="K370" s="114"/>
      <c r="L370" s="13">
        <v>15</v>
      </c>
      <c r="M370" s="5" t="s">
        <v>755</v>
      </c>
      <c r="N370" s="5">
        <v>109945782.1083</v>
      </c>
      <c r="O370" s="5">
        <v>0</v>
      </c>
      <c r="P370" s="5">
        <v>27937265.8453</v>
      </c>
      <c r="Q370" s="6">
        <f t="shared" si="36"/>
        <v>137883047.95359999</v>
      </c>
    </row>
    <row r="371" spans="1:17" ht="24.95" customHeight="1">
      <c r="A371" s="116"/>
      <c r="B371" s="114"/>
      <c r="C371" s="1">
        <v>7</v>
      </c>
      <c r="D371" s="5" t="s">
        <v>404</v>
      </c>
      <c r="E371" s="5">
        <v>115966770.1814</v>
      </c>
      <c r="F371" s="5">
        <v>0</v>
      </c>
      <c r="G371" s="5">
        <v>34317325.331100002</v>
      </c>
      <c r="H371" s="6">
        <f t="shared" si="35"/>
        <v>150284095.51249999</v>
      </c>
      <c r="I371" s="12"/>
      <c r="J371" s="112"/>
      <c r="K371" s="115"/>
      <c r="L371" s="13">
        <v>16</v>
      </c>
      <c r="M371" s="5" t="s">
        <v>756</v>
      </c>
      <c r="N371" s="5">
        <v>119269149.04530001</v>
      </c>
      <c r="O371" s="5">
        <v>0</v>
      </c>
      <c r="P371" s="5">
        <v>30578741.985399999</v>
      </c>
      <c r="Q371" s="6">
        <f t="shared" si="36"/>
        <v>149847891.0307</v>
      </c>
    </row>
    <row r="372" spans="1:17" ht="24.95" customHeight="1">
      <c r="A372" s="116"/>
      <c r="B372" s="114"/>
      <c r="C372" s="1">
        <v>8</v>
      </c>
      <c r="D372" s="5" t="s">
        <v>405</v>
      </c>
      <c r="E372" s="5">
        <v>154518117.76769999</v>
      </c>
      <c r="F372" s="5">
        <v>0</v>
      </c>
      <c r="G372" s="5">
        <v>42902870.971699998</v>
      </c>
      <c r="H372" s="6">
        <f t="shared" si="35"/>
        <v>197420988.73939997</v>
      </c>
      <c r="I372" s="12"/>
      <c r="J372" s="19"/>
      <c r="K372" s="105" t="s">
        <v>847</v>
      </c>
      <c r="L372" s="106"/>
      <c r="M372" s="107"/>
      <c r="N372" s="15">
        <f>SUM(N356:N371)</f>
        <v>2208180771.8504004</v>
      </c>
      <c r="O372" s="15">
        <f t="shared" ref="O372:P372" si="41">SUM(O356:O371)</f>
        <v>0</v>
      </c>
      <c r="P372" s="15">
        <f t="shared" si="41"/>
        <v>507559295.75360006</v>
      </c>
      <c r="Q372" s="8">
        <f t="shared" si="36"/>
        <v>2715740067.6040006</v>
      </c>
    </row>
    <row r="373" spans="1:17" ht="24.95" customHeight="1">
      <c r="A373" s="116"/>
      <c r="B373" s="114"/>
      <c r="C373" s="1">
        <v>9</v>
      </c>
      <c r="D373" s="5" t="s">
        <v>406</v>
      </c>
      <c r="E373" s="5">
        <v>170449557.2243</v>
      </c>
      <c r="F373" s="5">
        <v>0</v>
      </c>
      <c r="G373" s="5">
        <v>40504433.186399996</v>
      </c>
      <c r="H373" s="6">
        <f t="shared" si="35"/>
        <v>210953990.41069999</v>
      </c>
      <c r="I373" s="12"/>
      <c r="J373" s="110">
        <v>35</v>
      </c>
      <c r="K373" s="113" t="s">
        <v>60</v>
      </c>
      <c r="L373" s="13">
        <v>1</v>
      </c>
      <c r="M373" s="5" t="s">
        <v>757</v>
      </c>
      <c r="N373" s="5">
        <v>123257573.08140001</v>
      </c>
      <c r="O373" s="5">
        <v>0</v>
      </c>
      <c r="P373" s="5">
        <v>31660915.097600002</v>
      </c>
      <c r="Q373" s="6">
        <f t="shared" si="36"/>
        <v>154918488.17900002</v>
      </c>
    </row>
    <row r="374" spans="1:17" ht="24.95" customHeight="1">
      <c r="A374" s="116"/>
      <c r="B374" s="114"/>
      <c r="C374" s="1">
        <v>10</v>
      </c>
      <c r="D374" s="5" t="s">
        <v>407</v>
      </c>
      <c r="E374" s="5">
        <v>161023848.88839999</v>
      </c>
      <c r="F374" s="5">
        <v>0</v>
      </c>
      <c r="G374" s="5">
        <v>48398307.815899998</v>
      </c>
      <c r="H374" s="6">
        <f t="shared" si="35"/>
        <v>209422156.70429999</v>
      </c>
      <c r="I374" s="12"/>
      <c r="J374" s="111"/>
      <c r="K374" s="114"/>
      <c r="L374" s="13">
        <v>2</v>
      </c>
      <c r="M374" s="5" t="s">
        <v>758</v>
      </c>
      <c r="N374" s="5">
        <v>136396707.52360001</v>
      </c>
      <c r="O374" s="5">
        <v>0</v>
      </c>
      <c r="P374" s="5">
        <v>29527160.835700002</v>
      </c>
      <c r="Q374" s="6">
        <f t="shared" si="36"/>
        <v>165923868.35930002</v>
      </c>
    </row>
    <row r="375" spans="1:17" ht="24.95" customHeight="1">
      <c r="A375" s="116"/>
      <c r="B375" s="114"/>
      <c r="C375" s="1">
        <v>11</v>
      </c>
      <c r="D375" s="5" t="s">
        <v>408</v>
      </c>
      <c r="E375" s="5">
        <v>171918147.3152</v>
      </c>
      <c r="F375" s="5">
        <v>0</v>
      </c>
      <c r="G375" s="5">
        <v>51509087.4001</v>
      </c>
      <c r="H375" s="6">
        <f t="shared" si="35"/>
        <v>223427234.71529999</v>
      </c>
      <c r="I375" s="12"/>
      <c r="J375" s="111"/>
      <c r="K375" s="114"/>
      <c r="L375" s="13">
        <v>3</v>
      </c>
      <c r="M375" s="5" t="s">
        <v>759</v>
      </c>
      <c r="N375" s="5">
        <v>114203586.0411</v>
      </c>
      <c r="O375" s="5">
        <v>0</v>
      </c>
      <c r="P375" s="5">
        <v>28057934.125799999</v>
      </c>
      <c r="Q375" s="6">
        <f t="shared" si="36"/>
        <v>142261520.16689998</v>
      </c>
    </row>
    <row r="376" spans="1:17" ht="24.95" customHeight="1">
      <c r="A376" s="116"/>
      <c r="B376" s="114"/>
      <c r="C376" s="1">
        <v>12</v>
      </c>
      <c r="D376" s="5" t="s">
        <v>409</v>
      </c>
      <c r="E376" s="5">
        <v>148567204.1825</v>
      </c>
      <c r="F376" s="5">
        <v>0</v>
      </c>
      <c r="G376" s="5">
        <v>40272600.208099999</v>
      </c>
      <c r="H376" s="6">
        <f t="shared" si="35"/>
        <v>188839804.3906</v>
      </c>
      <c r="I376" s="12"/>
      <c r="J376" s="111"/>
      <c r="K376" s="114"/>
      <c r="L376" s="13">
        <v>4</v>
      </c>
      <c r="M376" s="5" t="s">
        <v>760</v>
      </c>
      <c r="N376" s="5">
        <v>127866379.8494</v>
      </c>
      <c r="O376" s="5">
        <v>0</v>
      </c>
      <c r="P376" s="5">
        <v>31459983.9034</v>
      </c>
      <c r="Q376" s="6">
        <f t="shared" si="36"/>
        <v>159326363.75279999</v>
      </c>
    </row>
    <row r="377" spans="1:17" ht="24.95" customHeight="1">
      <c r="A377" s="116"/>
      <c r="B377" s="114"/>
      <c r="C377" s="1">
        <v>13</v>
      </c>
      <c r="D377" s="5" t="s">
        <v>410</v>
      </c>
      <c r="E377" s="5">
        <v>128713826.6753</v>
      </c>
      <c r="F377" s="5">
        <v>0</v>
      </c>
      <c r="G377" s="5">
        <v>38994491.288199998</v>
      </c>
      <c r="H377" s="6">
        <f t="shared" si="35"/>
        <v>167708317.96349999</v>
      </c>
      <c r="I377" s="12"/>
      <c r="J377" s="111"/>
      <c r="K377" s="114"/>
      <c r="L377" s="13">
        <v>5</v>
      </c>
      <c r="M377" s="5" t="s">
        <v>761</v>
      </c>
      <c r="N377" s="5">
        <v>179342379.57190001</v>
      </c>
      <c r="O377" s="5">
        <v>0</v>
      </c>
      <c r="P377" s="5">
        <v>42864760.540399998</v>
      </c>
      <c r="Q377" s="6">
        <f t="shared" si="36"/>
        <v>222207140.11230001</v>
      </c>
    </row>
    <row r="378" spans="1:17" ht="24.95" customHeight="1">
      <c r="A378" s="116"/>
      <c r="B378" s="114"/>
      <c r="C378" s="1">
        <v>14</v>
      </c>
      <c r="D378" s="5" t="s">
        <v>411</v>
      </c>
      <c r="E378" s="5">
        <v>132532993.63600001</v>
      </c>
      <c r="F378" s="5">
        <v>0</v>
      </c>
      <c r="G378" s="5">
        <v>35335622.630599998</v>
      </c>
      <c r="H378" s="6">
        <f t="shared" si="35"/>
        <v>167868616.26660001</v>
      </c>
      <c r="I378" s="12"/>
      <c r="J378" s="111"/>
      <c r="K378" s="114"/>
      <c r="L378" s="13">
        <v>6</v>
      </c>
      <c r="M378" s="5" t="s">
        <v>762</v>
      </c>
      <c r="N378" s="5">
        <v>148628512.53979999</v>
      </c>
      <c r="O378" s="5">
        <v>0</v>
      </c>
      <c r="P378" s="5">
        <v>32879795.598299999</v>
      </c>
      <c r="Q378" s="6">
        <f t="shared" si="36"/>
        <v>181508308.1381</v>
      </c>
    </row>
    <row r="379" spans="1:17" ht="24.95" customHeight="1">
      <c r="A379" s="116"/>
      <c r="B379" s="114"/>
      <c r="C379" s="1">
        <v>15</v>
      </c>
      <c r="D379" s="5" t="s">
        <v>412</v>
      </c>
      <c r="E379" s="5">
        <v>153419914.30649999</v>
      </c>
      <c r="F379" s="5">
        <v>0</v>
      </c>
      <c r="G379" s="5">
        <v>43133242.379000001</v>
      </c>
      <c r="H379" s="6">
        <f t="shared" si="35"/>
        <v>196553156.6855</v>
      </c>
      <c r="I379" s="12"/>
      <c r="J379" s="111"/>
      <c r="K379" s="114"/>
      <c r="L379" s="13">
        <v>7</v>
      </c>
      <c r="M379" s="5" t="s">
        <v>763</v>
      </c>
      <c r="N379" s="5">
        <v>136837838.99959999</v>
      </c>
      <c r="O379" s="5">
        <v>0</v>
      </c>
      <c r="P379" s="5">
        <v>30986226.1481</v>
      </c>
      <c r="Q379" s="6">
        <f t="shared" si="36"/>
        <v>167824065.14769998</v>
      </c>
    </row>
    <row r="380" spans="1:17" ht="24.95" customHeight="1">
      <c r="A380" s="116"/>
      <c r="B380" s="114"/>
      <c r="C380" s="1">
        <v>16</v>
      </c>
      <c r="D380" s="5" t="s">
        <v>413</v>
      </c>
      <c r="E380" s="5">
        <v>118997633.3427</v>
      </c>
      <c r="F380" s="5">
        <v>0</v>
      </c>
      <c r="G380" s="5">
        <v>33176952.065299999</v>
      </c>
      <c r="H380" s="6">
        <f t="shared" si="35"/>
        <v>152174585.40799999</v>
      </c>
      <c r="I380" s="12"/>
      <c r="J380" s="111"/>
      <c r="K380" s="114"/>
      <c r="L380" s="13">
        <v>8</v>
      </c>
      <c r="M380" s="5" t="s">
        <v>764</v>
      </c>
      <c r="N380" s="5">
        <v>118884014.81290001</v>
      </c>
      <c r="O380" s="5">
        <v>0</v>
      </c>
      <c r="P380" s="5">
        <v>29136434.225099999</v>
      </c>
      <c r="Q380" s="6">
        <f t="shared" si="36"/>
        <v>148020449.03800002</v>
      </c>
    </row>
    <row r="381" spans="1:17" ht="24.95" customHeight="1">
      <c r="A381" s="116"/>
      <c r="B381" s="114"/>
      <c r="C381" s="1">
        <v>17</v>
      </c>
      <c r="D381" s="5" t="s">
        <v>414</v>
      </c>
      <c r="E381" s="5">
        <v>165576048.75479999</v>
      </c>
      <c r="F381" s="5">
        <v>0</v>
      </c>
      <c r="G381" s="5">
        <v>46551647.830499999</v>
      </c>
      <c r="H381" s="6">
        <f t="shared" si="35"/>
        <v>212127696.5853</v>
      </c>
      <c r="I381" s="12"/>
      <c r="J381" s="111"/>
      <c r="K381" s="114"/>
      <c r="L381" s="13">
        <v>9</v>
      </c>
      <c r="M381" s="5" t="s">
        <v>765</v>
      </c>
      <c r="N381" s="5">
        <v>156788993.0643</v>
      </c>
      <c r="O381" s="5">
        <v>0</v>
      </c>
      <c r="P381" s="5">
        <v>37876140.792300001</v>
      </c>
      <c r="Q381" s="6">
        <f t="shared" si="36"/>
        <v>194665133.85659999</v>
      </c>
    </row>
    <row r="382" spans="1:17" ht="24.95" customHeight="1">
      <c r="A382" s="116"/>
      <c r="B382" s="114"/>
      <c r="C382" s="1">
        <v>18</v>
      </c>
      <c r="D382" s="5" t="s">
        <v>415</v>
      </c>
      <c r="E382" s="5">
        <v>111368788.11650001</v>
      </c>
      <c r="F382" s="5">
        <v>0</v>
      </c>
      <c r="G382" s="5">
        <v>33682725.182400003</v>
      </c>
      <c r="H382" s="6">
        <f t="shared" si="35"/>
        <v>145051513.29890001</v>
      </c>
      <c r="I382" s="12"/>
      <c r="J382" s="111"/>
      <c r="K382" s="114"/>
      <c r="L382" s="13">
        <v>10</v>
      </c>
      <c r="M382" s="5" t="s">
        <v>766</v>
      </c>
      <c r="N382" s="5">
        <v>110576157.228</v>
      </c>
      <c r="O382" s="5">
        <v>0</v>
      </c>
      <c r="P382" s="5">
        <v>29378776.593800001</v>
      </c>
      <c r="Q382" s="6">
        <f t="shared" si="36"/>
        <v>139954933.82179999</v>
      </c>
    </row>
    <row r="383" spans="1:17" ht="24.95" customHeight="1">
      <c r="A383" s="116"/>
      <c r="B383" s="114"/>
      <c r="C383" s="1">
        <v>19</v>
      </c>
      <c r="D383" s="5" t="s">
        <v>416</v>
      </c>
      <c r="E383" s="5">
        <v>146950973.87200001</v>
      </c>
      <c r="F383" s="5">
        <v>0</v>
      </c>
      <c r="G383" s="5">
        <v>43469125.283</v>
      </c>
      <c r="H383" s="6">
        <f t="shared" si="35"/>
        <v>190420099.155</v>
      </c>
      <c r="I383" s="12"/>
      <c r="J383" s="111"/>
      <c r="K383" s="114"/>
      <c r="L383" s="13">
        <v>11</v>
      </c>
      <c r="M383" s="5" t="s">
        <v>767</v>
      </c>
      <c r="N383" s="5">
        <v>105914377.7737</v>
      </c>
      <c r="O383" s="5">
        <v>0</v>
      </c>
      <c r="P383" s="5">
        <v>26219973.967</v>
      </c>
      <c r="Q383" s="6">
        <f t="shared" si="36"/>
        <v>132134351.74070001</v>
      </c>
    </row>
    <row r="384" spans="1:17" ht="24.95" customHeight="1">
      <c r="A384" s="116"/>
      <c r="B384" s="114"/>
      <c r="C384" s="1">
        <v>20</v>
      </c>
      <c r="D384" s="5" t="s">
        <v>417</v>
      </c>
      <c r="E384" s="5">
        <v>123207673.81910001</v>
      </c>
      <c r="F384" s="5">
        <v>0</v>
      </c>
      <c r="G384" s="5">
        <v>33896671.317199998</v>
      </c>
      <c r="H384" s="6">
        <f t="shared" si="35"/>
        <v>157104345.1363</v>
      </c>
      <c r="I384" s="12"/>
      <c r="J384" s="111"/>
      <c r="K384" s="114"/>
      <c r="L384" s="13">
        <v>12</v>
      </c>
      <c r="M384" s="5" t="s">
        <v>768</v>
      </c>
      <c r="N384" s="5">
        <v>113556410.10160001</v>
      </c>
      <c r="O384" s="5">
        <v>0</v>
      </c>
      <c r="P384" s="5">
        <v>28044640.790800001</v>
      </c>
      <c r="Q384" s="6">
        <f t="shared" si="36"/>
        <v>141601050.8924</v>
      </c>
    </row>
    <row r="385" spans="1:17" ht="24.95" customHeight="1">
      <c r="A385" s="116"/>
      <c r="B385" s="114"/>
      <c r="C385" s="1">
        <v>21</v>
      </c>
      <c r="D385" s="5" t="s">
        <v>418</v>
      </c>
      <c r="E385" s="5">
        <v>157044838.31830001</v>
      </c>
      <c r="F385" s="5">
        <v>0</v>
      </c>
      <c r="G385" s="5">
        <v>43914486.804300003</v>
      </c>
      <c r="H385" s="6">
        <f t="shared" si="35"/>
        <v>200959325.12260002</v>
      </c>
      <c r="I385" s="12"/>
      <c r="J385" s="111"/>
      <c r="K385" s="114"/>
      <c r="L385" s="13">
        <v>13</v>
      </c>
      <c r="M385" s="5" t="s">
        <v>769</v>
      </c>
      <c r="N385" s="5">
        <v>123506026.65970001</v>
      </c>
      <c r="O385" s="5">
        <v>0</v>
      </c>
      <c r="P385" s="5">
        <v>32416060.043200001</v>
      </c>
      <c r="Q385" s="6">
        <f t="shared" si="36"/>
        <v>155922086.70289999</v>
      </c>
    </row>
    <row r="386" spans="1:17" ht="24.95" customHeight="1">
      <c r="A386" s="116"/>
      <c r="B386" s="114"/>
      <c r="C386" s="1">
        <v>22</v>
      </c>
      <c r="D386" s="5" t="s">
        <v>419</v>
      </c>
      <c r="E386" s="5">
        <v>175701512.95100001</v>
      </c>
      <c r="F386" s="5">
        <v>0</v>
      </c>
      <c r="G386" s="5">
        <v>45522214.752999999</v>
      </c>
      <c r="H386" s="6">
        <f t="shared" si="35"/>
        <v>221223727.704</v>
      </c>
      <c r="I386" s="12"/>
      <c r="J386" s="111"/>
      <c r="K386" s="114"/>
      <c r="L386" s="13">
        <v>14</v>
      </c>
      <c r="M386" s="5" t="s">
        <v>770</v>
      </c>
      <c r="N386" s="5">
        <v>135904332.461</v>
      </c>
      <c r="O386" s="5">
        <v>0</v>
      </c>
      <c r="P386" s="5">
        <v>36260965.792099997</v>
      </c>
      <c r="Q386" s="6">
        <f t="shared" si="36"/>
        <v>172165298.25309998</v>
      </c>
    </row>
    <row r="387" spans="1:17" ht="24.95" customHeight="1">
      <c r="A387" s="116"/>
      <c r="B387" s="115"/>
      <c r="C387" s="1">
        <v>23</v>
      </c>
      <c r="D387" s="5" t="s">
        <v>420</v>
      </c>
      <c r="E387" s="5">
        <v>179406424.89669999</v>
      </c>
      <c r="F387" s="5">
        <v>0</v>
      </c>
      <c r="G387" s="5">
        <v>51913316.141500004</v>
      </c>
      <c r="H387" s="6">
        <f t="shared" si="35"/>
        <v>231319741.03819999</v>
      </c>
      <c r="I387" s="12"/>
      <c r="J387" s="111"/>
      <c r="K387" s="114"/>
      <c r="L387" s="13">
        <v>15</v>
      </c>
      <c r="M387" s="5" t="s">
        <v>771</v>
      </c>
      <c r="N387" s="5">
        <v>126049909.0975</v>
      </c>
      <c r="O387" s="5">
        <v>0</v>
      </c>
      <c r="P387" s="5">
        <v>27305573.124699999</v>
      </c>
      <c r="Q387" s="6">
        <f t="shared" si="36"/>
        <v>153355482.22220001</v>
      </c>
    </row>
    <row r="388" spans="1:17" ht="24.95" customHeight="1">
      <c r="A388" s="1"/>
      <c r="B388" s="105" t="s">
        <v>831</v>
      </c>
      <c r="C388" s="106"/>
      <c r="D388" s="107"/>
      <c r="E388" s="15">
        <f>SUM(E365:E387)</f>
        <v>3500332591.3479004</v>
      </c>
      <c r="F388" s="15">
        <f t="shared" ref="F388:H388" si="42">SUM(F365:F387)</f>
        <v>0</v>
      </c>
      <c r="G388" s="15">
        <f t="shared" si="42"/>
        <v>962800237.32489979</v>
      </c>
      <c r="H388" s="15">
        <f t="shared" si="42"/>
        <v>4463132828.672801</v>
      </c>
      <c r="I388" s="34"/>
      <c r="J388" s="111"/>
      <c r="K388" s="114"/>
      <c r="L388" s="13">
        <v>16</v>
      </c>
      <c r="M388" s="5" t="s">
        <v>772</v>
      </c>
      <c r="N388" s="5">
        <v>131365609.3744</v>
      </c>
      <c r="O388" s="5">
        <v>0</v>
      </c>
      <c r="P388" s="5">
        <v>30689248.8686</v>
      </c>
      <c r="Q388" s="6">
        <f t="shared" si="36"/>
        <v>162054858.243</v>
      </c>
    </row>
    <row r="389" spans="1:17" ht="24.95" customHeight="1">
      <c r="A389" s="116">
        <v>19</v>
      </c>
      <c r="B389" s="113" t="s">
        <v>44</v>
      </c>
      <c r="C389" s="1">
        <v>1</v>
      </c>
      <c r="D389" s="5" t="s">
        <v>421</v>
      </c>
      <c r="E389" s="5">
        <v>115128712.62729999</v>
      </c>
      <c r="F389" s="5">
        <v>0</v>
      </c>
      <c r="G389" s="5">
        <v>35294769.451899998</v>
      </c>
      <c r="H389" s="6">
        <f t="shared" si="35"/>
        <v>150423482.0792</v>
      </c>
      <c r="I389" s="12"/>
      <c r="J389" s="112"/>
      <c r="K389" s="115"/>
      <c r="L389" s="13">
        <v>17</v>
      </c>
      <c r="M389" s="5" t="s">
        <v>773</v>
      </c>
      <c r="N389" s="5">
        <v>131053438.7299</v>
      </c>
      <c r="O389" s="5">
        <v>0</v>
      </c>
      <c r="P389" s="5">
        <v>29663713.3134</v>
      </c>
      <c r="Q389" s="6">
        <f t="shared" si="36"/>
        <v>160717152.0433</v>
      </c>
    </row>
    <row r="390" spans="1:17" ht="24.95" customHeight="1">
      <c r="A390" s="116"/>
      <c r="B390" s="114"/>
      <c r="C390" s="1">
        <v>2</v>
      </c>
      <c r="D390" s="5" t="s">
        <v>422</v>
      </c>
      <c r="E390" s="5">
        <v>117922058.1178</v>
      </c>
      <c r="F390" s="5">
        <v>0</v>
      </c>
      <c r="G390" s="5">
        <v>36409460.829700001</v>
      </c>
      <c r="H390" s="6">
        <f t="shared" si="35"/>
        <v>154331518.94749999</v>
      </c>
      <c r="I390" s="12"/>
      <c r="J390" s="19"/>
      <c r="K390" s="105" t="s">
        <v>848</v>
      </c>
      <c r="L390" s="106"/>
      <c r="M390" s="107"/>
      <c r="N390" s="15">
        <f>SUM(N373:N389)</f>
        <v>2220132246.9097996</v>
      </c>
      <c r="O390" s="15">
        <f t="shared" ref="O390:P390" si="43">SUM(O373:O389)</f>
        <v>0</v>
      </c>
      <c r="P390" s="15">
        <f t="shared" si="43"/>
        <v>534428303.76030004</v>
      </c>
      <c r="Q390" s="8">
        <f t="shared" si="36"/>
        <v>2754560550.6700997</v>
      </c>
    </row>
    <row r="391" spans="1:17" ht="24.95" customHeight="1">
      <c r="A391" s="116"/>
      <c r="B391" s="114"/>
      <c r="C391" s="1">
        <v>3</v>
      </c>
      <c r="D391" s="5" t="s">
        <v>423</v>
      </c>
      <c r="E391" s="5">
        <v>107521684.52860001</v>
      </c>
      <c r="F391" s="5">
        <v>0</v>
      </c>
      <c r="G391" s="5">
        <v>34509001.116800003</v>
      </c>
      <c r="H391" s="6">
        <f t="shared" si="35"/>
        <v>142030685.64540002</v>
      </c>
      <c r="I391" s="12"/>
      <c r="J391" s="110">
        <v>36</v>
      </c>
      <c r="K391" s="113" t="s">
        <v>61</v>
      </c>
      <c r="L391" s="13">
        <v>1</v>
      </c>
      <c r="M391" s="5" t="s">
        <v>774</v>
      </c>
      <c r="N391" s="5">
        <v>123356725.5953</v>
      </c>
      <c r="O391" s="5">
        <v>0</v>
      </c>
      <c r="P391" s="5">
        <v>31328045.011799999</v>
      </c>
      <c r="Q391" s="6">
        <f t="shared" si="36"/>
        <v>154684770.60710001</v>
      </c>
    </row>
    <row r="392" spans="1:17" ht="24.95" customHeight="1">
      <c r="A392" s="116"/>
      <c r="B392" s="114"/>
      <c r="C392" s="1">
        <v>4</v>
      </c>
      <c r="D392" s="5" t="s">
        <v>424</v>
      </c>
      <c r="E392" s="5">
        <v>116646162.9207</v>
      </c>
      <c r="F392" s="5">
        <v>0</v>
      </c>
      <c r="G392" s="5">
        <v>36319400.225100003</v>
      </c>
      <c r="H392" s="6">
        <f t="shared" si="35"/>
        <v>152965563.14579999</v>
      </c>
      <c r="I392" s="12"/>
      <c r="J392" s="111"/>
      <c r="K392" s="114"/>
      <c r="L392" s="13">
        <v>2</v>
      </c>
      <c r="M392" s="5" t="s">
        <v>775</v>
      </c>
      <c r="N392" s="5">
        <v>119440141.3599</v>
      </c>
      <c r="O392" s="5">
        <v>0</v>
      </c>
      <c r="P392" s="5">
        <v>34433883.094599999</v>
      </c>
      <c r="Q392" s="6">
        <f t="shared" si="36"/>
        <v>153874024.45449999</v>
      </c>
    </row>
    <row r="393" spans="1:17" ht="24.95" customHeight="1">
      <c r="A393" s="116"/>
      <c r="B393" s="114"/>
      <c r="C393" s="1">
        <v>5</v>
      </c>
      <c r="D393" s="5" t="s">
        <v>425</v>
      </c>
      <c r="E393" s="5">
        <v>141378989.3524</v>
      </c>
      <c r="F393" s="5">
        <v>0</v>
      </c>
      <c r="G393" s="5">
        <v>42460781.792000003</v>
      </c>
      <c r="H393" s="6">
        <f t="shared" ref="H393:H413" si="44">E393+F393+G393</f>
        <v>183839771.1444</v>
      </c>
      <c r="I393" s="12"/>
      <c r="J393" s="111"/>
      <c r="K393" s="114"/>
      <c r="L393" s="13">
        <v>3</v>
      </c>
      <c r="M393" s="5" t="s">
        <v>776</v>
      </c>
      <c r="N393" s="5">
        <v>140958930.7933</v>
      </c>
      <c r="O393" s="5">
        <v>0</v>
      </c>
      <c r="P393" s="5">
        <v>36154917.584399998</v>
      </c>
      <c r="Q393" s="6">
        <f t="shared" ref="Q393:Q413" si="45">N393+O393+P393</f>
        <v>177113848.3777</v>
      </c>
    </row>
    <row r="394" spans="1:17" ht="24.95" customHeight="1">
      <c r="A394" s="116"/>
      <c r="B394" s="114"/>
      <c r="C394" s="1">
        <v>6</v>
      </c>
      <c r="D394" s="5" t="s">
        <v>426</v>
      </c>
      <c r="E394" s="5">
        <v>112637336.28659999</v>
      </c>
      <c r="F394" s="5">
        <v>0</v>
      </c>
      <c r="G394" s="5">
        <v>35068852.355800003</v>
      </c>
      <c r="H394" s="6">
        <f t="shared" si="44"/>
        <v>147706188.6424</v>
      </c>
      <c r="I394" s="12"/>
      <c r="J394" s="111"/>
      <c r="K394" s="114"/>
      <c r="L394" s="13">
        <v>4</v>
      </c>
      <c r="M394" s="5" t="s">
        <v>777</v>
      </c>
      <c r="N394" s="5">
        <v>155577536.94420001</v>
      </c>
      <c r="O394" s="5">
        <v>0</v>
      </c>
      <c r="P394" s="5">
        <v>39376219.765299998</v>
      </c>
      <c r="Q394" s="6">
        <f t="shared" si="45"/>
        <v>194953756.70950001</v>
      </c>
    </row>
    <row r="395" spans="1:17" ht="24.95" customHeight="1">
      <c r="A395" s="116"/>
      <c r="B395" s="114"/>
      <c r="C395" s="1">
        <v>7</v>
      </c>
      <c r="D395" s="5" t="s">
        <v>427</v>
      </c>
      <c r="E395" s="5">
        <v>181808912.27399999</v>
      </c>
      <c r="F395" s="5">
        <v>0</v>
      </c>
      <c r="G395" s="5">
        <v>52321374.013499998</v>
      </c>
      <c r="H395" s="6">
        <f t="shared" si="44"/>
        <v>234130286.28749999</v>
      </c>
      <c r="I395" s="12"/>
      <c r="J395" s="111"/>
      <c r="K395" s="114"/>
      <c r="L395" s="13">
        <v>5</v>
      </c>
      <c r="M395" s="5" t="s">
        <v>778</v>
      </c>
      <c r="N395" s="5">
        <v>135413665.74200001</v>
      </c>
      <c r="O395" s="5">
        <v>0</v>
      </c>
      <c r="P395" s="5">
        <v>35661185.027400002</v>
      </c>
      <c r="Q395" s="6">
        <f t="shared" si="45"/>
        <v>171074850.7694</v>
      </c>
    </row>
    <row r="396" spans="1:17" ht="24.95" customHeight="1">
      <c r="A396" s="116"/>
      <c r="B396" s="114"/>
      <c r="C396" s="1">
        <v>8</v>
      </c>
      <c r="D396" s="5" t="s">
        <v>428</v>
      </c>
      <c r="E396" s="5">
        <v>123869282.088</v>
      </c>
      <c r="F396" s="5">
        <v>0</v>
      </c>
      <c r="G396" s="5">
        <v>37649360.111400001</v>
      </c>
      <c r="H396" s="6">
        <f t="shared" si="44"/>
        <v>161518642.19940001</v>
      </c>
      <c r="I396" s="12"/>
      <c r="J396" s="111"/>
      <c r="K396" s="114"/>
      <c r="L396" s="13">
        <v>6</v>
      </c>
      <c r="M396" s="5" t="s">
        <v>779</v>
      </c>
      <c r="N396" s="5">
        <v>188029677.04609999</v>
      </c>
      <c r="O396" s="5">
        <v>0</v>
      </c>
      <c r="P396" s="5">
        <v>48093097.987599999</v>
      </c>
      <c r="Q396" s="6">
        <f t="shared" si="45"/>
        <v>236122775.03369999</v>
      </c>
    </row>
    <row r="397" spans="1:17" ht="24.95" customHeight="1">
      <c r="A397" s="116"/>
      <c r="B397" s="114"/>
      <c r="C397" s="1">
        <v>9</v>
      </c>
      <c r="D397" s="5" t="s">
        <v>429</v>
      </c>
      <c r="E397" s="5">
        <v>133154669.9769</v>
      </c>
      <c r="F397" s="5">
        <v>0</v>
      </c>
      <c r="G397" s="5">
        <v>38861837.539700001</v>
      </c>
      <c r="H397" s="6">
        <f t="shared" si="44"/>
        <v>172016507.51660001</v>
      </c>
      <c r="I397" s="12"/>
      <c r="J397" s="111"/>
      <c r="K397" s="114"/>
      <c r="L397" s="13">
        <v>7</v>
      </c>
      <c r="M397" s="5" t="s">
        <v>780</v>
      </c>
      <c r="N397" s="5">
        <v>142800382.21250001</v>
      </c>
      <c r="O397" s="5">
        <v>0</v>
      </c>
      <c r="P397" s="5">
        <v>41008307.228399999</v>
      </c>
      <c r="Q397" s="6">
        <f t="shared" si="45"/>
        <v>183808689.4409</v>
      </c>
    </row>
    <row r="398" spans="1:17" ht="24.95" customHeight="1">
      <c r="A398" s="116"/>
      <c r="B398" s="114"/>
      <c r="C398" s="1">
        <v>10</v>
      </c>
      <c r="D398" s="5" t="s">
        <v>430</v>
      </c>
      <c r="E398" s="5">
        <v>134087247.5605</v>
      </c>
      <c r="F398" s="5">
        <v>0</v>
      </c>
      <c r="G398" s="5">
        <v>40426831.940300003</v>
      </c>
      <c r="H398" s="6">
        <f t="shared" si="44"/>
        <v>174514079.50080001</v>
      </c>
      <c r="I398" s="12"/>
      <c r="J398" s="111"/>
      <c r="K398" s="114"/>
      <c r="L398" s="13">
        <v>8</v>
      </c>
      <c r="M398" s="5" t="s">
        <v>389</v>
      </c>
      <c r="N398" s="5">
        <v>129558828.3732</v>
      </c>
      <c r="O398" s="5">
        <v>0</v>
      </c>
      <c r="P398" s="5">
        <v>33857188.991400003</v>
      </c>
      <c r="Q398" s="6">
        <f t="shared" si="45"/>
        <v>163416017.3646</v>
      </c>
    </row>
    <row r="399" spans="1:17" ht="24.95" customHeight="1">
      <c r="A399" s="116"/>
      <c r="B399" s="114"/>
      <c r="C399" s="1">
        <v>11</v>
      </c>
      <c r="D399" s="5" t="s">
        <v>431</v>
      </c>
      <c r="E399" s="5">
        <v>124280346.87530001</v>
      </c>
      <c r="F399" s="5">
        <v>0</v>
      </c>
      <c r="G399" s="5">
        <v>33697063.703400001</v>
      </c>
      <c r="H399" s="6">
        <f t="shared" si="44"/>
        <v>157977410.57870001</v>
      </c>
      <c r="I399" s="12"/>
      <c r="J399" s="111"/>
      <c r="K399" s="114"/>
      <c r="L399" s="13">
        <v>9</v>
      </c>
      <c r="M399" s="5" t="s">
        <v>781</v>
      </c>
      <c r="N399" s="5">
        <v>140056757.26449999</v>
      </c>
      <c r="O399" s="5">
        <v>0</v>
      </c>
      <c r="P399" s="5">
        <v>36100561.068099998</v>
      </c>
      <c r="Q399" s="6">
        <f t="shared" si="45"/>
        <v>176157318.3326</v>
      </c>
    </row>
    <row r="400" spans="1:17" ht="24.95" customHeight="1">
      <c r="A400" s="116"/>
      <c r="B400" s="114"/>
      <c r="C400" s="1">
        <v>12</v>
      </c>
      <c r="D400" s="5" t="s">
        <v>432</v>
      </c>
      <c r="E400" s="5">
        <v>121755456.27060001</v>
      </c>
      <c r="F400" s="5">
        <v>0</v>
      </c>
      <c r="G400" s="5">
        <v>37013228.793099999</v>
      </c>
      <c r="H400" s="6">
        <f t="shared" si="44"/>
        <v>158768685.06370002</v>
      </c>
      <c r="I400" s="12"/>
      <c r="J400" s="111"/>
      <c r="K400" s="114"/>
      <c r="L400" s="13">
        <v>10</v>
      </c>
      <c r="M400" s="5" t="s">
        <v>782</v>
      </c>
      <c r="N400" s="5">
        <v>184863497.50830001</v>
      </c>
      <c r="O400" s="5">
        <v>0</v>
      </c>
      <c r="P400" s="5">
        <v>41741389.413800001</v>
      </c>
      <c r="Q400" s="6">
        <f t="shared" si="45"/>
        <v>226604886.92210001</v>
      </c>
    </row>
    <row r="401" spans="1:17" ht="24.95" customHeight="1">
      <c r="A401" s="116"/>
      <c r="B401" s="114"/>
      <c r="C401" s="1">
        <v>13</v>
      </c>
      <c r="D401" s="5" t="s">
        <v>433</v>
      </c>
      <c r="E401" s="5">
        <v>127217237.61319999</v>
      </c>
      <c r="F401" s="5">
        <v>0</v>
      </c>
      <c r="G401" s="5">
        <v>37864211.028099999</v>
      </c>
      <c r="H401" s="6">
        <f t="shared" si="44"/>
        <v>165081448.64129999</v>
      </c>
      <c r="I401" s="12"/>
      <c r="J401" s="111"/>
      <c r="K401" s="114"/>
      <c r="L401" s="13">
        <v>11</v>
      </c>
      <c r="M401" s="5" t="s">
        <v>783</v>
      </c>
      <c r="N401" s="5">
        <v>115425064.50910001</v>
      </c>
      <c r="O401" s="5">
        <v>0</v>
      </c>
      <c r="P401" s="5">
        <v>30866536.612399999</v>
      </c>
      <c r="Q401" s="6">
        <f t="shared" si="45"/>
        <v>146291601.12150002</v>
      </c>
    </row>
    <row r="402" spans="1:17" ht="24.95" customHeight="1">
      <c r="A402" s="116"/>
      <c r="B402" s="114"/>
      <c r="C402" s="1">
        <v>14</v>
      </c>
      <c r="D402" s="5" t="s">
        <v>434</v>
      </c>
      <c r="E402" s="5">
        <v>113478346.82170001</v>
      </c>
      <c r="F402" s="5">
        <v>0</v>
      </c>
      <c r="G402" s="5">
        <v>34484850.3983</v>
      </c>
      <c r="H402" s="6">
        <f t="shared" si="44"/>
        <v>147963197.22</v>
      </c>
      <c r="I402" s="12"/>
      <c r="J402" s="111"/>
      <c r="K402" s="114"/>
      <c r="L402" s="13">
        <v>12</v>
      </c>
      <c r="M402" s="5" t="s">
        <v>784</v>
      </c>
      <c r="N402" s="5">
        <v>133317857.32439999</v>
      </c>
      <c r="O402" s="5">
        <v>0</v>
      </c>
      <c r="P402" s="5">
        <v>36401644.665700004</v>
      </c>
      <c r="Q402" s="6">
        <f t="shared" si="45"/>
        <v>169719501.9901</v>
      </c>
    </row>
    <row r="403" spans="1:17" ht="24.95" customHeight="1">
      <c r="A403" s="116"/>
      <c r="B403" s="114"/>
      <c r="C403" s="1">
        <v>15</v>
      </c>
      <c r="D403" s="5" t="s">
        <v>435</v>
      </c>
      <c r="E403" s="5">
        <v>112886189.3594</v>
      </c>
      <c r="F403" s="5">
        <v>0</v>
      </c>
      <c r="G403" s="5">
        <v>31282896.631700002</v>
      </c>
      <c r="H403" s="6">
        <f t="shared" si="44"/>
        <v>144169085.99110001</v>
      </c>
      <c r="I403" s="12"/>
      <c r="J403" s="111"/>
      <c r="K403" s="114"/>
      <c r="L403" s="13">
        <v>13</v>
      </c>
      <c r="M403" s="5" t="s">
        <v>785</v>
      </c>
      <c r="N403" s="5">
        <v>141245887.1345</v>
      </c>
      <c r="O403" s="5">
        <v>0</v>
      </c>
      <c r="P403" s="5">
        <v>39939342.138999999</v>
      </c>
      <c r="Q403" s="6">
        <f t="shared" si="45"/>
        <v>181185229.2735</v>
      </c>
    </row>
    <row r="404" spans="1:17" ht="24.95" customHeight="1">
      <c r="A404" s="116"/>
      <c r="B404" s="114"/>
      <c r="C404" s="1">
        <v>16</v>
      </c>
      <c r="D404" s="5" t="s">
        <v>436</v>
      </c>
      <c r="E404" s="5">
        <v>122004104.377</v>
      </c>
      <c r="F404" s="5">
        <v>0</v>
      </c>
      <c r="G404" s="5">
        <v>37165510.557300001</v>
      </c>
      <c r="H404" s="6">
        <f t="shared" si="44"/>
        <v>159169614.93430001</v>
      </c>
      <c r="I404" s="12"/>
      <c r="J404" s="112"/>
      <c r="K404" s="115"/>
      <c r="L404" s="13">
        <v>14</v>
      </c>
      <c r="M404" s="5" t="s">
        <v>786</v>
      </c>
      <c r="N404" s="5">
        <v>155992944.97979999</v>
      </c>
      <c r="O404" s="5">
        <v>0</v>
      </c>
      <c r="P404" s="5">
        <v>41876201.926200002</v>
      </c>
      <c r="Q404" s="6">
        <f t="shared" si="45"/>
        <v>197869146.90599999</v>
      </c>
    </row>
    <row r="405" spans="1:17" ht="24.95" customHeight="1">
      <c r="A405" s="116"/>
      <c r="B405" s="114"/>
      <c r="C405" s="1">
        <v>17</v>
      </c>
      <c r="D405" s="5" t="s">
        <v>437</v>
      </c>
      <c r="E405" s="5">
        <v>139320229.56920001</v>
      </c>
      <c r="F405" s="5">
        <v>0</v>
      </c>
      <c r="G405" s="5">
        <v>42806686.8961</v>
      </c>
      <c r="H405" s="6">
        <f t="shared" si="44"/>
        <v>182126916.46530002</v>
      </c>
      <c r="I405" s="12"/>
      <c r="J405" s="19"/>
      <c r="K405" s="105" t="s">
        <v>849</v>
      </c>
      <c r="L405" s="106"/>
      <c r="M405" s="107"/>
      <c r="N405" s="15">
        <f>SUM(N391:N404)</f>
        <v>2006037896.7870998</v>
      </c>
      <c r="O405" s="15">
        <f t="shared" ref="O405:P405" si="46">SUM(O391:O404)</f>
        <v>0</v>
      </c>
      <c r="P405" s="15">
        <f t="shared" si="46"/>
        <v>526838520.51609993</v>
      </c>
      <c r="Q405" s="8">
        <f t="shared" si="45"/>
        <v>2532876417.3031998</v>
      </c>
    </row>
    <row r="406" spans="1:17" ht="24.95" customHeight="1">
      <c r="A406" s="116"/>
      <c r="B406" s="114"/>
      <c r="C406" s="1">
        <v>18</v>
      </c>
      <c r="D406" s="5" t="s">
        <v>438</v>
      </c>
      <c r="E406" s="5">
        <v>167500765.13550001</v>
      </c>
      <c r="F406" s="5">
        <v>0</v>
      </c>
      <c r="G406" s="5">
        <v>48373879.9098</v>
      </c>
      <c r="H406" s="6">
        <f t="shared" si="44"/>
        <v>215874645.04530001</v>
      </c>
      <c r="I406" s="12"/>
      <c r="J406" s="110">
        <v>37</v>
      </c>
      <c r="K406" s="113" t="s">
        <v>62</v>
      </c>
      <c r="L406" s="13">
        <v>1</v>
      </c>
      <c r="M406" s="5" t="s">
        <v>787</v>
      </c>
      <c r="N406" s="5">
        <v>103044378.493</v>
      </c>
      <c r="O406" s="5">
        <v>0</v>
      </c>
      <c r="P406" s="5">
        <v>243324023.59720001</v>
      </c>
      <c r="Q406" s="6">
        <f t="shared" si="45"/>
        <v>346368402.09020001</v>
      </c>
    </row>
    <row r="407" spans="1:17" ht="24.95" customHeight="1">
      <c r="A407" s="116"/>
      <c r="B407" s="114"/>
      <c r="C407" s="1">
        <v>19</v>
      </c>
      <c r="D407" s="5" t="s">
        <v>439</v>
      </c>
      <c r="E407" s="5">
        <v>115160913.81299999</v>
      </c>
      <c r="F407" s="5">
        <v>0</v>
      </c>
      <c r="G407" s="5">
        <v>35980315.784999996</v>
      </c>
      <c r="H407" s="6">
        <f t="shared" si="44"/>
        <v>151141229.59799999</v>
      </c>
      <c r="I407" s="12"/>
      <c r="J407" s="111"/>
      <c r="K407" s="114"/>
      <c r="L407" s="13">
        <v>2</v>
      </c>
      <c r="M407" s="5" t="s">
        <v>788</v>
      </c>
      <c r="N407" s="5">
        <v>263047908.55059999</v>
      </c>
      <c r="O407" s="5">
        <v>0</v>
      </c>
      <c r="P407" s="5">
        <v>293443585.2252</v>
      </c>
      <c r="Q407" s="6">
        <f t="shared" si="45"/>
        <v>556491493.77579999</v>
      </c>
    </row>
    <row r="408" spans="1:17" ht="24.95" customHeight="1">
      <c r="A408" s="116"/>
      <c r="B408" s="114"/>
      <c r="C408" s="1">
        <v>20</v>
      </c>
      <c r="D408" s="5" t="s">
        <v>440</v>
      </c>
      <c r="E408" s="5">
        <v>110965210.36570001</v>
      </c>
      <c r="F408" s="5">
        <v>0</v>
      </c>
      <c r="G408" s="5">
        <v>33881291.230700001</v>
      </c>
      <c r="H408" s="6">
        <f t="shared" si="44"/>
        <v>144846501.59640002</v>
      </c>
      <c r="I408" s="12"/>
      <c r="J408" s="111"/>
      <c r="K408" s="114"/>
      <c r="L408" s="13">
        <v>3</v>
      </c>
      <c r="M408" s="5" t="s">
        <v>789</v>
      </c>
      <c r="N408" s="5">
        <v>148167693.45590001</v>
      </c>
      <c r="O408" s="5">
        <v>0</v>
      </c>
      <c r="P408" s="5">
        <v>255070320.6257</v>
      </c>
      <c r="Q408" s="6">
        <f t="shared" si="45"/>
        <v>403238014.08160001</v>
      </c>
    </row>
    <row r="409" spans="1:17" ht="24.95" customHeight="1">
      <c r="A409" s="116"/>
      <c r="B409" s="114"/>
      <c r="C409" s="1">
        <v>21</v>
      </c>
      <c r="D409" s="5" t="s">
        <v>441</v>
      </c>
      <c r="E409" s="5">
        <v>161677458.09779999</v>
      </c>
      <c r="F409" s="5">
        <v>0</v>
      </c>
      <c r="G409" s="5">
        <v>48615108.7007</v>
      </c>
      <c r="H409" s="6">
        <f t="shared" si="44"/>
        <v>210292566.7985</v>
      </c>
      <c r="I409" s="12"/>
      <c r="J409" s="111"/>
      <c r="K409" s="114"/>
      <c r="L409" s="13">
        <v>4</v>
      </c>
      <c r="M409" s="5" t="s">
        <v>790</v>
      </c>
      <c r="N409" s="5">
        <v>126981677.6367</v>
      </c>
      <c r="O409" s="5">
        <v>0</v>
      </c>
      <c r="P409" s="5">
        <v>250236975.3822</v>
      </c>
      <c r="Q409" s="6">
        <f t="shared" si="45"/>
        <v>377218653.01890004</v>
      </c>
    </row>
    <row r="410" spans="1:17" ht="24.95" customHeight="1">
      <c r="A410" s="116"/>
      <c r="B410" s="114"/>
      <c r="C410" s="1">
        <v>22</v>
      </c>
      <c r="D410" s="5" t="s">
        <v>442</v>
      </c>
      <c r="E410" s="5">
        <v>107602629.8619</v>
      </c>
      <c r="F410" s="5">
        <v>0</v>
      </c>
      <c r="G410" s="5">
        <v>33016806.8649</v>
      </c>
      <c r="H410" s="6">
        <f t="shared" si="44"/>
        <v>140619436.72679999</v>
      </c>
      <c r="I410" s="12"/>
      <c r="J410" s="111"/>
      <c r="K410" s="114"/>
      <c r="L410" s="13">
        <v>5</v>
      </c>
      <c r="M410" s="5" t="s">
        <v>791</v>
      </c>
      <c r="N410" s="5">
        <v>120654185.403</v>
      </c>
      <c r="O410" s="5">
        <v>0</v>
      </c>
      <c r="P410" s="5">
        <v>246033010.39140001</v>
      </c>
      <c r="Q410" s="6">
        <f t="shared" si="45"/>
        <v>366687195.79439998</v>
      </c>
    </row>
    <row r="411" spans="1:17" ht="24.95" customHeight="1">
      <c r="A411" s="116"/>
      <c r="B411" s="114"/>
      <c r="C411" s="1">
        <v>23</v>
      </c>
      <c r="D411" s="5" t="s">
        <v>443</v>
      </c>
      <c r="E411" s="5">
        <v>108593095.54719999</v>
      </c>
      <c r="F411" s="5">
        <v>0</v>
      </c>
      <c r="G411" s="5">
        <v>32691711.745900001</v>
      </c>
      <c r="H411" s="6">
        <f t="shared" si="44"/>
        <v>141284807.2931</v>
      </c>
      <c r="I411" s="12"/>
      <c r="J411" s="112"/>
      <c r="K411" s="115"/>
      <c r="L411" s="13">
        <v>6</v>
      </c>
      <c r="M411" s="5" t="s">
        <v>792</v>
      </c>
      <c r="N411" s="5">
        <v>124109474.1013</v>
      </c>
      <c r="O411" s="5">
        <v>0</v>
      </c>
      <c r="P411" s="5">
        <v>245230538.38929999</v>
      </c>
      <c r="Q411" s="6">
        <f t="shared" si="45"/>
        <v>369340012.49059999</v>
      </c>
    </row>
    <row r="412" spans="1:17" ht="24.95" customHeight="1" thickBot="1">
      <c r="A412" s="116"/>
      <c r="B412" s="114"/>
      <c r="C412" s="1">
        <v>24</v>
      </c>
      <c r="D412" s="5" t="s">
        <v>444</v>
      </c>
      <c r="E412" s="5">
        <v>140098159.33149999</v>
      </c>
      <c r="F412" s="5">
        <v>0</v>
      </c>
      <c r="G412" s="5">
        <v>41603466.0832</v>
      </c>
      <c r="H412" s="6">
        <f t="shared" si="44"/>
        <v>181701625.4147</v>
      </c>
      <c r="I412" s="12"/>
      <c r="J412" s="19"/>
      <c r="K412" s="105"/>
      <c r="L412" s="106"/>
      <c r="M412" s="107"/>
      <c r="N412" s="20">
        <f>SUM(N406:N411)</f>
        <v>886005317.64049995</v>
      </c>
      <c r="O412" s="20">
        <f t="shared" ref="O412:P412" si="47">SUM(O406:O411)</f>
        <v>0</v>
      </c>
      <c r="P412" s="20">
        <f t="shared" si="47"/>
        <v>1533338453.6110001</v>
      </c>
      <c r="Q412" s="6">
        <f t="shared" si="45"/>
        <v>2419343771.2515001</v>
      </c>
    </row>
    <row r="413" spans="1:17" ht="24.95" customHeight="1" thickTop="1" thickBot="1">
      <c r="A413" s="116"/>
      <c r="B413" s="114"/>
      <c r="C413" s="1">
        <v>25</v>
      </c>
      <c r="D413" s="5" t="s">
        <v>445</v>
      </c>
      <c r="E413" s="5">
        <v>143149253.9483</v>
      </c>
      <c r="F413" s="5">
        <v>0</v>
      </c>
      <c r="G413" s="5">
        <v>43774803.595899999</v>
      </c>
      <c r="H413" s="6">
        <f t="shared" si="44"/>
        <v>186924057.5442</v>
      </c>
      <c r="I413" s="12"/>
      <c r="J413" s="105"/>
      <c r="K413" s="106"/>
      <c r="L413" s="106"/>
      <c r="M413" s="107"/>
      <c r="N413" s="11">
        <v>97512147616.690002</v>
      </c>
      <c r="O413" s="15">
        <v>-773122101.88539767</v>
      </c>
      <c r="P413" s="15">
        <v>32473214365.529476</v>
      </c>
      <c r="Q413" s="6">
        <f t="shared" si="45"/>
        <v>129212239880.33409</v>
      </c>
    </row>
    <row r="414" spans="1:17" ht="13.5" thickTop="1">
      <c r="E414" s="31">
        <v>3199844452.7200999</v>
      </c>
      <c r="F414" s="31">
        <v>0</v>
      </c>
      <c r="G414" s="31">
        <v>961573501.3003</v>
      </c>
      <c r="H414" s="31">
        <v>4161417954.0204</v>
      </c>
    </row>
    <row r="415" spans="1:17">
      <c r="E415" s="31">
        <f>SUM(E80:E100)</f>
        <v>2566755008.7702994</v>
      </c>
      <c r="F415" s="31">
        <f>SUM(F80:F100)</f>
        <v>0</v>
      </c>
      <c r="G415" s="31">
        <f>SUM(G80:G100)</f>
        <v>779968832.61909997</v>
      </c>
      <c r="H415" s="31">
        <f>SUM(H80:H100)</f>
        <v>3346723841.3894005</v>
      </c>
      <c r="O415" s="32"/>
    </row>
  </sheetData>
  <mergeCells count="116"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</mergeCells>
  <phoneticPr fontId="3" type="noConversion"/>
  <pageMargins left="0.24" right="0.2" top="0.17" bottom="0.44" header="0.17" footer="0.17"/>
  <pageSetup scale="52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7" workbookViewId="0">
      <selection sqref="A1:XFD2"/>
    </sheetView>
  </sheetViews>
  <sheetFormatPr defaultRowHeight="12.75"/>
  <cols>
    <col min="1" max="1" width="5.85546875" customWidth="1"/>
    <col min="2" max="2" width="21.85546875" customWidth="1"/>
    <col min="3" max="3" width="26.140625" customWidth="1"/>
    <col min="4" max="4" width="23.28515625" customWidth="1"/>
    <col min="5" max="5" width="26.28515625" customWidth="1"/>
    <col min="6" max="6" width="26.140625" customWidth="1"/>
  </cols>
  <sheetData>
    <row r="1" spans="1:6" ht="23.25">
      <c r="A1" s="108"/>
      <c r="B1" s="108"/>
      <c r="C1" s="108"/>
      <c r="D1" s="108"/>
      <c r="E1" s="108"/>
      <c r="F1" s="108"/>
    </row>
    <row r="2" spans="1:6" ht="23.25">
      <c r="A2" s="108"/>
      <c r="B2" s="108"/>
      <c r="C2" s="108"/>
      <c r="D2" s="108"/>
      <c r="E2" s="108"/>
      <c r="F2" s="108"/>
    </row>
    <row r="3" spans="1:6" ht="78.75" customHeight="1">
      <c r="A3" s="109" t="s">
        <v>917</v>
      </c>
      <c r="B3" s="109"/>
      <c r="C3" s="109"/>
      <c r="D3" s="109"/>
      <c r="E3" s="109"/>
      <c r="F3" s="109"/>
    </row>
    <row r="4" spans="1:6" ht="19.5">
      <c r="A4" s="82">
        <v>1</v>
      </c>
      <c r="B4" s="82">
        <v>2</v>
      </c>
      <c r="C4" s="82">
        <v>3</v>
      </c>
      <c r="D4" s="82">
        <v>4</v>
      </c>
      <c r="E4" s="82">
        <v>5</v>
      </c>
      <c r="F4" s="82" t="s">
        <v>916</v>
      </c>
    </row>
    <row r="5" spans="1:6" ht="39">
      <c r="A5" s="82" t="s">
        <v>911</v>
      </c>
      <c r="B5" s="84" t="s">
        <v>902</v>
      </c>
      <c r="C5" s="84" t="s">
        <v>25</v>
      </c>
      <c r="D5" s="84" t="s">
        <v>912</v>
      </c>
      <c r="E5" s="84" t="s">
        <v>913</v>
      </c>
      <c r="F5" s="84" t="s">
        <v>914</v>
      </c>
    </row>
    <row r="6" spans="1:6" ht="18.75">
      <c r="A6" s="83"/>
      <c r="B6" s="83"/>
      <c r="C6" s="83" t="s">
        <v>901</v>
      </c>
      <c r="D6" s="83" t="s">
        <v>901</v>
      </c>
      <c r="E6" s="83" t="s">
        <v>901</v>
      </c>
      <c r="F6" s="83" t="s">
        <v>901</v>
      </c>
    </row>
    <row r="7" spans="1:6" ht="18.75">
      <c r="A7" s="68">
        <v>1</v>
      </c>
      <c r="B7" s="68" t="s">
        <v>26</v>
      </c>
      <c r="C7" s="71">
        <v>2023978627.3206</v>
      </c>
      <c r="D7" s="71">
        <v>0</v>
      </c>
      <c r="E7" s="71">
        <v>569362656.80599999</v>
      </c>
      <c r="F7" s="85">
        <f>C7+D7+E7</f>
        <v>2593341284.1266003</v>
      </c>
    </row>
    <row r="8" spans="1:6" ht="18.75">
      <c r="A8" s="68">
        <v>2</v>
      </c>
      <c r="B8" s="68" t="s">
        <v>27</v>
      </c>
      <c r="C8" s="71">
        <v>2552958550.1016002</v>
      </c>
      <c r="D8" s="71">
        <v>0</v>
      </c>
      <c r="E8" s="71">
        <v>676283653.28120005</v>
      </c>
      <c r="F8" s="85">
        <f t="shared" ref="F8:F43" si="0">C8+D8+E8</f>
        <v>3229242203.3828001</v>
      </c>
    </row>
    <row r="9" spans="1:6" ht="18.75">
      <c r="A9" s="68">
        <v>3</v>
      </c>
      <c r="B9" s="68" t="s">
        <v>28</v>
      </c>
      <c r="C9" s="71">
        <v>3400390769.8642998</v>
      </c>
      <c r="D9" s="71">
        <v>0</v>
      </c>
      <c r="E9" s="71">
        <v>927900192.42139995</v>
      </c>
      <c r="F9" s="85">
        <f t="shared" si="0"/>
        <v>4328290962.2856998</v>
      </c>
    </row>
    <row r="10" spans="1:6" ht="18.75">
      <c r="A10" s="68">
        <v>4</v>
      </c>
      <c r="B10" s="68" t="s">
        <v>29</v>
      </c>
      <c r="C10" s="71">
        <v>2566755008.7702999</v>
      </c>
      <c r="D10" s="71">
        <v>0</v>
      </c>
      <c r="E10" s="71">
        <v>779968832.61909997</v>
      </c>
      <c r="F10" s="85">
        <f t="shared" si="0"/>
        <v>3346723841.3894</v>
      </c>
    </row>
    <row r="11" spans="1:6" ht="18.75">
      <c r="A11" s="68">
        <v>5</v>
      </c>
      <c r="B11" s="68" t="s">
        <v>30</v>
      </c>
      <c r="C11" s="71">
        <v>2913774863.7645998</v>
      </c>
      <c r="D11" s="71">
        <v>0</v>
      </c>
      <c r="E11" s="71">
        <v>750501439.55900002</v>
      </c>
      <c r="F11" s="85">
        <f t="shared" si="0"/>
        <v>3664276303.3235998</v>
      </c>
    </row>
    <row r="12" spans="1:6" ht="18.75">
      <c r="A12" s="68">
        <v>6</v>
      </c>
      <c r="B12" s="68" t="s">
        <v>31</v>
      </c>
      <c r="C12" s="71">
        <v>1186013023.4237001</v>
      </c>
      <c r="D12" s="71">
        <v>0</v>
      </c>
      <c r="E12" s="71">
        <v>316417972.09859997</v>
      </c>
      <c r="F12" s="85">
        <f t="shared" si="0"/>
        <v>1502430995.5223</v>
      </c>
    </row>
    <row r="13" spans="1:6" ht="18.75">
      <c r="A13" s="68">
        <v>7</v>
      </c>
      <c r="B13" s="68" t="s">
        <v>32</v>
      </c>
      <c r="C13" s="71">
        <v>3170638013.0251002</v>
      </c>
      <c r="D13" s="71">
        <f>-139538498.52</f>
        <v>-139538498.52000001</v>
      </c>
      <c r="E13" s="71">
        <v>786132896.76409996</v>
      </c>
      <c r="F13" s="85">
        <f t="shared" si="0"/>
        <v>3817232411.2692003</v>
      </c>
    </row>
    <row r="14" spans="1:6" ht="18.75">
      <c r="A14" s="68">
        <v>8</v>
      </c>
      <c r="B14" s="68" t="s">
        <v>33</v>
      </c>
      <c r="C14" s="71">
        <v>3442362717.7119999</v>
      </c>
      <c r="D14" s="71">
        <v>0</v>
      </c>
      <c r="E14" s="71">
        <v>859749202.21749997</v>
      </c>
      <c r="F14" s="85">
        <f t="shared" si="0"/>
        <v>4302111919.9294996</v>
      </c>
    </row>
    <row r="15" spans="1:6" ht="18.75">
      <c r="A15" s="68">
        <v>9</v>
      </c>
      <c r="B15" s="68" t="s">
        <v>34</v>
      </c>
      <c r="C15" s="71">
        <v>2219182823.7761998</v>
      </c>
      <c r="D15" s="71">
        <f>-38551266.1</f>
        <v>-38551266.100000001</v>
      </c>
      <c r="E15" s="71">
        <v>592186704.11489999</v>
      </c>
      <c r="F15" s="85">
        <f t="shared" si="0"/>
        <v>2772818261.7911</v>
      </c>
    </row>
    <row r="16" spans="1:6" ht="18.75">
      <c r="A16" s="68">
        <v>10</v>
      </c>
      <c r="B16" s="68" t="s">
        <v>35</v>
      </c>
      <c r="C16" s="71">
        <v>2843564509.1054001</v>
      </c>
      <c r="D16" s="71">
        <v>0</v>
      </c>
      <c r="E16" s="71">
        <v>857633830.93449998</v>
      </c>
      <c r="F16" s="85">
        <f t="shared" si="0"/>
        <v>3701198340.0398998</v>
      </c>
    </row>
    <row r="17" spans="1:6" ht="18.75">
      <c r="A17" s="68">
        <v>11</v>
      </c>
      <c r="B17" s="68" t="s">
        <v>36</v>
      </c>
      <c r="C17" s="71">
        <v>1641608432.5453</v>
      </c>
      <c r="D17" s="71">
        <f>-47177714.8354</f>
        <v>-47177714.8354</v>
      </c>
      <c r="E17" s="71">
        <v>436854848.6807</v>
      </c>
      <c r="F17" s="85">
        <f t="shared" si="0"/>
        <v>2031285566.3906</v>
      </c>
    </row>
    <row r="18" spans="1:6" ht="18.75">
      <c r="A18" s="68">
        <v>12</v>
      </c>
      <c r="B18" s="68" t="s">
        <v>37</v>
      </c>
      <c r="C18" s="71">
        <v>2175711728.1998</v>
      </c>
      <c r="D18" s="71">
        <v>0</v>
      </c>
      <c r="E18" s="71">
        <v>649592228.22019994</v>
      </c>
      <c r="F18" s="85">
        <f t="shared" si="0"/>
        <v>2825303956.4200001</v>
      </c>
    </row>
    <row r="19" spans="1:6" ht="18.75">
      <c r="A19" s="68">
        <v>13</v>
      </c>
      <c r="B19" s="68" t="s">
        <v>38</v>
      </c>
      <c r="C19" s="71">
        <v>1727594012.9609001</v>
      </c>
      <c r="D19" s="71">
        <v>0</v>
      </c>
      <c r="E19" s="71">
        <v>508266670.51480001</v>
      </c>
      <c r="F19" s="85">
        <f t="shared" si="0"/>
        <v>2235860683.4756999</v>
      </c>
    </row>
    <row r="20" spans="1:6" ht="18.75">
      <c r="A20" s="68">
        <v>14</v>
      </c>
      <c r="B20" s="68" t="s">
        <v>39</v>
      </c>
      <c r="C20" s="71">
        <v>2210555462.1616001</v>
      </c>
      <c r="D20" s="71">
        <v>0</v>
      </c>
      <c r="E20" s="71">
        <v>591961325.05429995</v>
      </c>
      <c r="F20" s="85">
        <f t="shared" si="0"/>
        <v>2802516787.2158999</v>
      </c>
    </row>
    <row r="21" spans="1:6" ht="18.75">
      <c r="A21" s="68">
        <v>15</v>
      </c>
      <c r="B21" s="68" t="s">
        <v>40</v>
      </c>
      <c r="C21" s="71">
        <v>1514674146.5840001</v>
      </c>
      <c r="D21" s="71">
        <f>-53983557.43</f>
        <v>-53983557.43</v>
      </c>
      <c r="E21" s="71">
        <v>398221440.20639998</v>
      </c>
      <c r="F21" s="85">
        <f t="shared" si="0"/>
        <v>1858912029.3604</v>
      </c>
    </row>
    <row r="22" spans="1:6" ht="18.75">
      <c r="A22" s="68">
        <v>16</v>
      </c>
      <c r="B22" s="68" t="s">
        <v>41</v>
      </c>
      <c r="C22" s="71">
        <v>2962636053.2528</v>
      </c>
      <c r="D22" s="71">
        <v>0</v>
      </c>
      <c r="E22" s="71">
        <v>846616542.76639998</v>
      </c>
      <c r="F22" s="85">
        <f t="shared" si="0"/>
        <v>3809252596.0191998</v>
      </c>
    </row>
    <row r="23" spans="1:6" ht="18.75">
      <c r="A23" s="68">
        <v>17</v>
      </c>
      <c r="B23" s="68" t="s">
        <v>42</v>
      </c>
      <c r="C23" s="71">
        <v>3112528115.5592999</v>
      </c>
      <c r="D23" s="71">
        <v>0</v>
      </c>
      <c r="E23" s="71">
        <v>893836921.54680002</v>
      </c>
      <c r="F23" s="85">
        <f t="shared" si="0"/>
        <v>4006365037.1061001</v>
      </c>
    </row>
    <row r="24" spans="1:6" ht="18.75">
      <c r="A24" s="68">
        <v>18</v>
      </c>
      <c r="B24" s="68" t="s">
        <v>43</v>
      </c>
      <c r="C24" s="71">
        <v>3500332591.3478999</v>
      </c>
      <c r="D24" s="71">
        <v>0</v>
      </c>
      <c r="E24" s="71">
        <v>962800237.32490003</v>
      </c>
      <c r="F24" s="85">
        <f t="shared" si="0"/>
        <v>4463132828.6728001</v>
      </c>
    </row>
    <row r="25" spans="1:6" ht="18.75">
      <c r="A25" s="68">
        <v>19</v>
      </c>
      <c r="B25" s="68" t="s">
        <v>44</v>
      </c>
      <c r="C25" s="71">
        <v>5572829483.9820004</v>
      </c>
      <c r="D25" s="71">
        <v>0</v>
      </c>
      <c r="E25" s="71">
        <v>1672794585.487</v>
      </c>
      <c r="F25" s="85">
        <f t="shared" si="0"/>
        <v>7245624069.4689999</v>
      </c>
    </row>
    <row r="26" spans="1:6" ht="18.75">
      <c r="A26" s="68">
        <v>20</v>
      </c>
      <c r="B26" s="68" t="s">
        <v>45</v>
      </c>
      <c r="C26" s="71">
        <v>4242689943.6914001</v>
      </c>
      <c r="D26" s="71">
        <v>0</v>
      </c>
      <c r="E26" s="71">
        <v>1142504462.4707999</v>
      </c>
      <c r="F26" s="85">
        <f t="shared" si="0"/>
        <v>5385194406.1622</v>
      </c>
    </row>
    <row r="27" spans="1:6" ht="18.75">
      <c r="A27" s="68">
        <v>21</v>
      </c>
      <c r="B27" s="68" t="s">
        <v>46</v>
      </c>
      <c r="C27" s="71">
        <v>2677592761.1420999</v>
      </c>
      <c r="D27" s="71">
        <v>0</v>
      </c>
      <c r="E27" s="71">
        <v>668097781.50820005</v>
      </c>
      <c r="F27" s="85">
        <f t="shared" si="0"/>
        <v>3345690542.6503</v>
      </c>
    </row>
    <row r="28" spans="1:6" ht="18.75">
      <c r="A28" s="68">
        <v>22</v>
      </c>
      <c r="B28" s="68" t="s">
        <v>47</v>
      </c>
      <c r="C28" s="71">
        <v>2767488248.3333001</v>
      </c>
      <c r="D28" s="71">
        <f>-89972595.51</f>
        <v>-89972595.510000005</v>
      </c>
      <c r="E28" s="71">
        <v>675323308.46370006</v>
      </c>
      <c r="F28" s="85">
        <f t="shared" si="0"/>
        <v>3352838961.2869997</v>
      </c>
    </row>
    <row r="29" spans="1:6" ht="18.75">
      <c r="A29" s="68">
        <v>23</v>
      </c>
      <c r="B29" s="68" t="s">
        <v>48</v>
      </c>
      <c r="C29" s="71">
        <v>1958287816.0315001</v>
      </c>
      <c r="D29" s="71">
        <v>0</v>
      </c>
      <c r="E29" s="71">
        <v>509596906.16430002</v>
      </c>
      <c r="F29" s="85">
        <f t="shared" si="0"/>
        <v>2467884722.1958003</v>
      </c>
    </row>
    <row r="30" spans="1:6" ht="18.75">
      <c r="A30" s="68">
        <v>24</v>
      </c>
      <c r="B30" s="68" t="s">
        <v>49</v>
      </c>
      <c r="C30" s="71">
        <v>3335935829.8442998</v>
      </c>
      <c r="D30" s="71">
        <v>0</v>
      </c>
      <c r="E30" s="71">
        <v>5154375198.5584002</v>
      </c>
      <c r="F30" s="85">
        <f t="shared" si="0"/>
        <v>8490311028.4027004</v>
      </c>
    </row>
    <row r="31" spans="1:6" ht="18.75">
      <c r="A31" s="68">
        <v>25</v>
      </c>
      <c r="B31" s="68" t="s">
        <v>50</v>
      </c>
      <c r="C31" s="71">
        <v>1747130251.3696001</v>
      </c>
      <c r="D31" s="71">
        <f>-39238127.24</f>
        <v>-39238127.240000002</v>
      </c>
      <c r="E31" s="71">
        <v>410936929.21499997</v>
      </c>
      <c r="F31" s="85">
        <f t="shared" si="0"/>
        <v>2118829053.3446</v>
      </c>
    </row>
    <row r="32" spans="1:6" ht="18.75">
      <c r="A32" s="68">
        <v>26</v>
      </c>
      <c r="B32" s="68" t="s">
        <v>51</v>
      </c>
      <c r="C32" s="71">
        <v>3233803326.6655002</v>
      </c>
      <c r="D32" s="71">
        <v>0</v>
      </c>
      <c r="E32" s="71">
        <v>808090577.65690005</v>
      </c>
      <c r="F32" s="85">
        <f t="shared" si="0"/>
        <v>4041893904.3224001</v>
      </c>
    </row>
    <row r="33" spans="1:6" ht="18.75">
      <c r="A33" s="68">
        <v>27</v>
      </c>
      <c r="B33" s="68" t="s">
        <v>52</v>
      </c>
      <c r="C33" s="71">
        <v>2306983600.9879999</v>
      </c>
      <c r="D33" s="71">
        <f>-115776950.4</f>
        <v>-115776950.40000001</v>
      </c>
      <c r="E33" s="71">
        <v>738339495.37349999</v>
      </c>
      <c r="F33" s="85">
        <f t="shared" si="0"/>
        <v>2929546145.9614997</v>
      </c>
    </row>
    <row r="34" spans="1:6" ht="18.75">
      <c r="A34" s="68">
        <v>28</v>
      </c>
      <c r="B34" s="68" t="s">
        <v>53</v>
      </c>
      <c r="C34" s="71">
        <v>2203315265.8947001</v>
      </c>
      <c r="D34" s="71">
        <f>-47177126.82</f>
        <v>-47177126.82</v>
      </c>
      <c r="E34" s="71">
        <v>623785027.25660002</v>
      </c>
      <c r="F34" s="85">
        <f t="shared" si="0"/>
        <v>2779923166.3312998</v>
      </c>
    </row>
    <row r="35" spans="1:6" ht="18.75">
      <c r="A35" s="68">
        <v>29</v>
      </c>
      <c r="B35" s="68" t="s">
        <v>54</v>
      </c>
      <c r="C35" s="71">
        <v>2984446234.5528002</v>
      </c>
      <c r="D35" s="71">
        <f>-82028645.4</f>
        <v>-82028645.400000006</v>
      </c>
      <c r="E35" s="71">
        <v>878628660.19930005</v>
      </c>
      <c r="F35" s="85">
        <f t="shared" si="0"/>
        <v>3781046249.3521004</v>
      </c>
    </row>
    <row r="36" spans="1:6" ht="18.75">
      <c r="A36" s="68">
        <v>30</v>
      </c>
      <c r="B36" s="68" t="s">
        <v>55</v>
      </c>
      <c r="C36" s="71">
        <v>3764646065.4628</v>
      </c>
      <c r="D36" s="71">
        <f>-83688581.46</f>
        <v>-83688581.459999993</v>
      </c>
      <c r="E36" s="71">
        <v>1224785986.1489999</v>
      </c>
      <c r="F36" s="85">
        <f t="shared" si="0"/>
        <v>4905743470.1518002</v>
      </c>
    </row>
    <row r="37" spans="1:6" ht="18.75">
      <c r="A37" s="68">
        <v>31</v>
      </c>
      <c r="B37" s="68" t="s">
        <v>56</v>
      </c>
      <c r="C37" s="71">
        <v>2359928673.3717999</v>
      </c>
      <c r="D37" s="71">
        <v>0</v>
      </c>
      <c r="E37" s="71">
        <v>590932388.65260005</v>
      </c>
      <c r="F37" s="85">
        <f t="shared" si="0"/>
        <v>2950861062.0243998</v>
      </c>
    </row>
    <row r="38" spans="1:6" ht="18.75">
      <c r="A38" s="68">
        <v>32</v>
      </c>
      <c r="B38" s="68" t="s">
        <v>57</v>
      </c>
      <c r="C38" s="71">
        <v>2925262417.7733998</v>
      </c>
      <c r="D38" s="71">
        <v>0</v>
      </c>
      <c r="E38" s="71">
        <v>1124204738.4563999</v>
      </c>
      <c r="F38" s="85">
        <f t="shared" si="0"/>
        <v>4049467156.2297997</v>
      </c>
    </row>
    <row r="39" spans="1:6" ht="18.75">
      <c r="A39" s="68">
        <v>33</v>
      </c>
      <c r="B39" s="68" t="s">
        <v>58</v>
      </c>
      <c r="C39" s="71">
        <v>2946192014.9222999</v>
      </c>
      <c r="D39" s="71">
        <f>-35989038.17</f>
        <v>-35989038.170000002</v>
      </c>
      <c r="E39" s="71">
        <v>744366151.14600003</v>
      </c>
      <c r="F39" s="85">
        <f t="shared" si="0"/>
        <v>3654569127.8982997</v>
      </c>
    </row>
    <row r="40" spans="1:6" ht="18.75">
      <c r="A40" s="68">
        <v>34</v>
      </c>
      <c r="B40" s="68" t="s">
        <v>59</v>
      </c>
      <c r="C40" s="71">
        <v>2208180771.8504</v>
      </c>
      <c r="D40" s="71">
        <v>0</v>
      </c>
      <c r="E40" s="71">
        <v>507559295.7536</v>
      </c>
      <c r="F40" s="85">
        <f t="shared" si="0"/>
        <v>2715740067.6040001</v>
      </c>
    </row>
    <row r="41" spans="1:6" ht="18.75">
      <c r="A41" s="68">
        <v>35</v>
      </c>
      <c r="B41" s="68" t="s">
        <v>60</v>
      </c>
      <c r="C41" s="71">
        <v>2220132246.9098001</v>
      </c>
      <c r="D41" s="71">
        <v>0</v>
      </c>
      <c r="E41" s="71">
        <v>534428303.76029998</v>
      </c>
      <c r="F41" s="85">
        <f t="shared" si="0"/>
        <v>2754560550.6701002</v>
      </c>
    </row>
    <row r="42" spans="1:6" ht="18.75">
      <c r="A42" s="68">
        <v>36</v>
      </c>
      <c r="B42" s="68" t="s">
        <v>61</v>
      </c>
      <c r="C42" s="71">
        <v>2006037896.7871001</v>
      </c>
      <c r="D42" s="71">
        <v>0</v>
      </c>
      <c r="E42" s="71">
        <v>526838520.51609999</v>
      </c>
      <c r="F42" s="85">
        <f t="shared" si="0"/>
        <v>2532876417.3032002</v>
      </c>
    </row>
    <row r="43" spans="1:6" ht="18.75">
      <c r="A43" s="68">
        <v>37</v>
      </c>
      <c r="B43" s="68" t="s">
        <v>62</v>
      </c>
      <c r="C43" s="71">
        <v>886005317.64049995</v>
      </c>
      <c r="D43" s="71">
        <v>0</v>
      </c>
      <c r="E43" s="71">
        <v>1533338453.6110001</v>
      </c>
      <c r="F43" s="85">
        <f t="shared" si="0"/>
        <v>2419343771.2515001</v>
      </c>
    </row>
    <row r="44" spans="1:6" ht="18.75">
      <c r="A44" s="68"/>
      <c r="B44" s="68" t="s">
        <v>915</v>
      </c>
      <c r="C44" s="86">
        <f t="shared" ref="C44:D44" si="1">SUM(C7:C43)</f>
        <v>97512147616.688705</v>
      </c>
      <c r="D44" s="86">
        <f t="shared" si="1"/>
        <v>-773122101.88540006</v>
      </c>
      <c r="E44" s="86">
        <f>SUM(E7:E43)</f>
        <v>32473214365.529495</v>
      </c>
      <c r="F44" s="86">
        <f>SUM(F7:F43)</f>
        <v>129212239880.33281</v>
      </c>
    </row>
    <row r="46" spans="1:6">
      <c r="F46" s="32"/>
    </row>
    <row r="47" spans="1:6">
      <c r="F47" s="31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2018-03-24T05:54:46Z</cp:lastPrinted>
  <dcterms:created xsi:type="dcterms:W3CDTF">2003-11-12T08:54:16Z</dcterms:created>
  <dcterms:modified xsi:type="dcterms:W3CDTF">2018-03-29T11:04:41Z</dcterms:modified>
</cp:coreProperties>
</file>